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255" activeTab="2"/>
  </bookViews>
  <sheets>
    <sheet name="งบทดลอง" sheetId="1" r:id="rId1"/>
    <sheet name="รายงานรับ - จ่ายเงินสด" sheetId="2" r:id="rId2"/>
    <sheet name="งบเทียบยอด" sheetId="3" r:id="rId3"/>
    <sheet name="หมายเหตุ 1 เงินรายรับ" sheetId="4" r:id="rId4"/>
    <sheet name="หมายเหตุ 4" sheetId="5" r:id="rId5"/>
    <sheet name="หมายเหตุ 2" sheetId="6" r:id="rId6"/>
    <sheet name="หมายเหตุ 3" sheetId="7" r:id="rId7"/>
    <sheet name="กระดาษทำการ" sheetId="8" r:id="rId8"/>
  </sheets>
  <definedNames/>
  <calcPr fullCalcOnLoad="1"/>
</workbook>
</file>

<file path=xl/sharedStrings.xml><?xml version="1.0" encoding="utf-8"?>
<sst xmlns="http://schemas.openxmlformats.org/spreadsheetml/2006/main" count="720" uniqueCount="443">
  <si>
    <t>รายการ</t>
  </si>
  <si>
    <t>รหัสบัญชี</t>
  </si>
  <si>
    <t>เดบิท</t>
  </si>
  <si>
    <t>เครดิต</t>
  </si>
  <si>
    <t>งบกลาง</t>
  </si>
  <si>
    <t>000</t>
  </si>
  <si>
    <t>ลูกหนี้เงินยืมเงินงบประมาณ</t>
  </si>
  <si>
    <t>090</t>
  </si>
  <si>
    <t>-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</si>
  <si>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</si>
  <si>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</si>
  <si>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</si>
  <si>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</si>
  <si>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</si>
  <si>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</si>
  <si>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</si>
  <si>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</si>
  <si>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</si>
  <si>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</si>
  <si>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</si>
  <si>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</si>
  <si>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</si>
  <si>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</si>
  <si>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</si>
  <si>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</si>
  <si>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</si>
  <si>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</si>
  <si>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</si>
  <si>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</si>
  <si>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</si>
  <si>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</si>
  <si>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600</t>
  </si>
  <si>
    <t>เงินสะสม</t>
  </si>
  <si>
    <t>700</t>
  </si>
  <si>
    <t>703</t>
  </si>
  <si>
    <t>821</t>
  </si>
  <si>
    <t>900</t>
  </si>
  <si>
    <t>(ลงชื่อ)</t>
  </si>
  <si>
    <t>องค์การบริหารส่วนตำบลดุสิต</t>
  </si>
  <si>
    <t>อำเภอถ้ำพรรณรา  จังหวัดนครศรีธรรมราช</t>
  </si>
  <si>
    <t>รายงานรับ - จ่ายเงินสด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</si>
  <si>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</si>
  <si>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</si>
  <si>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</si>
  <si>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</si>
  <si>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</si>
  <si>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</si>
  <si>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รายรับ (หมายเหตุ 1)</t>
  </si>
  <si>
    <t>ภาษีอากร</t>
  </si>
  <si>
    <t>0100</t>
  </si>
  <si>
    <t>0120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</si>
  <si>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</si>
  <si>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</si>
  <si>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</si>
  <si>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ภาษีจัดสรร</t>
  </si>
  <si>
    <t>1000</t>
  </si>
  <si>
    <t>2000</t>
  </si>
  <si>
    <t>เงินอุดหนุนเฉพาะกิจ</t>
  </si>
  <si>
    <t>3000</t>
  </si>
  <si>
    <t>รายจ่าย</t>
  </si>
  <si>
    <t>6-000</t>
  </si>
  <si>
    <t>6-270</t>
  </si>
  <si>
    <t>6-400</t>
  </si>
  <si>
    <t>รวมรายจ่าย</t>
  </si>
  <si>
    <t>สูงกว่า</t>
  </si>
  <si>
    <t>รายรับ                                                 รายจ่าย</t>
  </si>
  <si>
    <t>(ต่ำกว่า)</t>
  </si>
  <si>
    <t>ยอดยกไป</t>
  </si>
  <si>
    <t>รับเดือนนี้</t>
  </si>
  <si>
    <t>รวมแต่ต้นปี</t>
  </si>
  <si>
    <t>สูง(ต่ำ)กว่า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</si>
  <si>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</si>
  <si>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</si>
  <si>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</si>
  <si>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ค่าธรรมเนียมค่าปรับและใบอนุญาต</t>
  </si>
  <si>
    <t>ค่าปรับการผิดสัญญา</t>
  </si>
  <si>
    <t>ค่าปรับอื่น ๆ</t>
  </si>
  <si>
    <t>รายได้เบ็ดเตล็ด</t>
  </si>
  <si>
    <t>ค่าขายแบบแปลน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</si>
  <si>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</si>
  <si>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</si>
  <si>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</si>
  <si>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</si>
  <si>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รวมรายรับตามประมาณการ</t>
  </si>
  <si>
    <t>เงินอุดหนุนทั่วไป</t>
  </si>
  <si>
    <t>รวมเป็นเงินรายรับทั้งสิ้น</t>
  </si>
  <si>
    <t>ภาษีธุรกิจเฉพาะ</t>
  </si>
  <si>
    <t>สูง(ต่ำกว่า)</t>
  </si>
  <si>
    <t>ประเภทเงินรับฝาก</t>
  </si>
  <si>
    <t>จ่ายเดือนนี้</t>
  </si>
  <si>
    <t xml:space="preserve">  เงินทุนโครงการเศรษฐกิจชุมชน</t>
  </si>
  <si>
    <t>ลำดับที่</t>
  </si>
  <si>
    <t>จำนวนเงิน</t>
  </si>
  <si>
    <t>รวม</t>
  </si>
  <si>
    <t>กระดาษทำการกระทบยอด</t>
  </si>
  <si>
    <t>รายจ่ายตามงบประมาณ(จ่ายจากรายรับ)</t>
  </si>
  <si>
    <t>แผนงาน</t>
  </si>
  <si>
    <t>00110</t>
  </si>
  <si>
    <t>00111</t>
  </si>
  <si>
    <t>00113</t>
  </si>
  <si>
    <t>00120</t>
  </si>
  <si>
    <t>00210</t>
  </si>
  <si>
    <t>00220</t>
  </si>
  <si>
    <t>00240</t>
  </si>
  <si>
    <t>00241</t>
  </si>
  <si>
    <t>00250</t>
  </si>
  <si>
    <t>00252</t>
  </si>
  <si>
    <t>00260</t>
  </si>
  <si>
    <t>00262</t>
  </si>
  <si>
    <t>00410</t>
  </si>
  <si>
    <t>00411</t>
  </si>
  <si>
    <t>หมวด/ประเภท</t>
  </si>
  <si>
    <t>101</t>
  </si>
  <si>
    <t>102</t>
  </si>
  <si>
    <t>103</t>
  </si>
  <si>
    <t>106</t>
  </si>
  <si>
    <t>รวมเดือนนี้</t>
  </si>
  <si>
    <t>121</t>
  </si>
  <si>
    <t>131</t>
  </si>
  <si>
    <t>201</t>
  </si>
  <si>
    <t>203</t>
  </si>
  <si>
    <t>204</t>
  </si>
  <si>
    <t>205</t>
  </si>
  <si>
    <t>206</t>
  </si>
  <si>
    <t>207</t>
  </si>
  <si>
    <t>208</t>
  </si>
  <si>
    <t>209</t>
  </si>
  <si>
    <t>251</t>
  </si>
  <si>
    <t>252</t>
  </si>
  <si>
    <t>253</t>
  </si>
  <si>
    <t>254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</si>
  <si>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</si>
  <si>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</si>
  <si>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</si>
  <si>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</si>
  <si>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</si>
  <si>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</si>
  <si>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</si>
  <si>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</si>
  <si>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</si>
  <si>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</si>
  <si>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</si>
  <si>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</si>
  <si>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301</t>
  </si>
  <si>
    <t>303</t>
  </si>
  <si>
    <t>304</t>
  </si>
  <si>
    <t>402</t>
  </si>
  <si>
    <t>403</t>
  </si>
  <si>
    <t>451</t>
  </si>
  <si>
    <t>454</t>
  </si>
  <si>
    <t>455</t>
  </si>
  <si>
    <t>456</t>
  </si>
  <si>
    <t>457</t>
  </si>
  <si>
    <t>459</t>
  </si>
  <si>
    <t>461</t>
  </si>
  <si>
    <t>463</t>
  </si>
  <si>
    <t>466</t>
  </si>
  <si>
    <t>467</t>
  </si>
  <si>
    <t>501</t>
  </si>
  <si>
    <t>502</t>
  </si>
  <si>
    <t>509</t>
  </si>
  <si>
    <t>510</t>
  </si>
  <si>
    <t>516</t>
  </si>
  <si>
    <t>002</t>
  </si>
  <si>
    <t>003</t>
  </si>
  <si>
    <t>004</t>
  </si>
  <si>
    <t>211</t>
  </si>
  <si>
    <t>งบกระทบยอดเงินฝากธนาคาร</t>
  </si>
  <si>
    <t xml:space="preserve">บวก  : </t>
  </si>
  <si>
    <t>เงินฝากระหว่างทาง</t>
  </si>
  <si>
    <t>วันที่ลงบัญชี</t>
  </si>
  <si>
    <t>วันที่ฝากธนาคาร</t>
  </si>
  <si>
    <t>หัก  :</t>
  </si>
  <si>
    <t>เช็คจ่ายที่ผู้รับยังไม่นำมาขึ้นเงินกับธนาคาร</t>
  </si>
  <si>
    <t>วันที่</t>
  </si>
  <si>
    <t>เลขที่เช็ค</t>
  </si>
  <si>
    <t>ผู้จัดทำ</t>
  </si>
  <si>
    <t>ตำแหน่ง  เจ้าพนักงานการเงินและบัญชี</t>
  </si>
  <si>
    <t>ผู้ตรวจสอบ</t>
  </si>
  <si>
    <t>งบทดลอง</t>
  </si>
  <si>
    <t>หมวด/ประเภทรายจ่าย</t>
  </si>
  <si>
    <t>คงเหลือ</t>
  </si>
  <si>
    <t>ค่าธรรมเนียมเกี่ยวกับใบอนุญาตการพนัน</t>
  </si>
  <si>
    <t>ค่าธรรมเนียมจดทะเบียนสิทธินิติกรรมที่ดิน</t>
  </si>
  <si>
    <t>ธนาคารกรุงไทย  จำกัด(มหาชน)  สาขาฉวาง</t>
  </si>
  <si>
    <t>จ่ายแต่ต้นปี</t>
  </si>
  <si>
    <t>ยอดยกมาต้นปี</t>
  </si>
  <si>
    <t>010</t>
  </si>
  <si>
    <t>ค่าธรรมเนียม  ค่าปรับและใบอนุญาต</t>
  </si>
  <si>
    <t>รายจ่ายค้างจ่ายตามงบประมาณ</t>
  </si>
  <si>
    <t>เงินอุดหนุนทั่วไป (อบต.)</t>
  </si>
  <si>
    <t>132</t>
  </si>
  <si>
    <t>305</t>
  </si>
  <si>
    <t>6-500</t>
  </si>
  <si>
    <t>รายได้ที่รัฐบาลอุดหนุนให้โดยระบุวัตถุประสงค์</t>
  </si>
  <si>
    <t>ค่าภาคหลวงและค่าธรรมเนียมป่าไม้</t>
  </si>
  <si>
    <t>รายได้เบ็ดเตล็ดอื่น ๆ</t>
  </si>
  <si>
    <t>00123</t>
  </si>
  <si>
    <t>00223</t>
  </si>
  <si>
    <t>00263</t>
  </si>
  <si>
    <t>รายละเอียดเช็คจ่ายที่ผู้รับยังไม่นำมาขึ้นเงินกับธนาคาร</t>
  </si>
  <si>
    <t>7-500</t>
  </si>
  <si>
    <t>รายจ่ายค้างจ่ายนอกงบประมาณ</t>
  </si>
  <si>
    <t>00242</t>
  </si>
  <si>
    <t>6-250</t>
  </si>
  <si>
    <t xml:space="preserve">  ภาษีหัก  ณ  ที่จ่าย</t>
  </si>
  <si>
    <t xml:space="preserve">  เงินประกันสัญญา</t>
  </si>
  <si>
    <t xml:space="preserve">  เงินประกันการใช้น้ำประปา</t>
  </si>
  <si>
    <t>00212</t>
  </si>
  <si>
    <t>ค่ารับรองสำเนาและถ่ายเอกสาร</t>
  </si>
  <si>
    <t>6-450</t>
  </si>
  <si>
    <t>เลขที่บัญชี  814-0-08293-7 (ออมทรัพย์)</t>
  </si>
  <si>
    <t>283</t>
  </si>
  <si>
    <t>(นางสาวจุรีภรณ์   พรหมคุ้ม)</t>
  </si>
  <si>
    <t>021</t>
  </si>
  <si>
    <t>022</t>
  </si>
  <si>
    <t>023</t>
  </si>
  <si>
    <t xml:space="preserve"> เงินสด</t>
  </si>
  <si>
    <t xml:space="preserve"> ลูกหนี้เงินยืมเงินงบประมาณ</t>
  </si>
  <si>
    <t xml:space="preserve"> รายได้ค้างรับ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</si>
  <si>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</si>
  <si>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</si>
  <si>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</si>
  <si>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</si>
  <si>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</si>
  <si>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</si>
  <si>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</si>
  <si>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</si>
  <si>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เงินอุดหนุน</t>
  </si>
  <si>
    <t xml:space="preserve"> ค่าครุภัณฑ์</t>
  </si>
  <si>
    <t xml:space="preserve"> ค่าที่ดินและสิ่งก่อสร้าง</t>
  </si>
  <si>
    <t xml:space="preserve"> รายจ่ายอื่น</t>
  </si>
  <si>
    <t xml:space="preserve"> รายจ่ายค้างจ่าย (หมายเหตุ  2)</t>
  </si>
  <si>
    <t xml:space="preserve"> รายจ่ายรอจ่าย (หมายเหตุ 3)</t>
  </si>
  <si>
    <t xml:space="preserve"> เงินรายรับ (หมายเหตุ 1)</t>
  </si>
  <si>
    <t xml:space="preserve"> เงินรับฝาก (หมายเหตุ 4)</t>
  </si>
  <si>
    <t xml:space="preserve"> เงินสะสม</t>
  </si>
  <si>
    <t xml:space="preserve"> เงินทุนสำรองเงินสะสม</t>
  </si>
  <si>
    <t>รายจ่ายค้างจ่าย (หมายเหตุ 2)</t>
  </si>
  <si>
    <t>เงินรับฝาก (หมายเหตุ 4)</t>
  </si>
  <si>
    <t>รายจ่ายรอจ่าย (หมายเหตุ 3)</t>
  </si>
  <si>
    <t>6-300</t>
  </si>
  <si>
    <t xml:space="preserve">            (ลงชื่อ)</t>
  </si>
  <si>
    <t>00330</t>
  </si>
  <si>
    <t>00332</t>
  </si>
  <si>
    <t>00320</t>
  </si>
  <si>
    <t>00322</t>
  </si>
  <si>
    <t>122</t>
  </si>
  <si>
    <t>หมวด ค่าที่ดินและสิ่งก่อสร้าง (เบิกตัดปี)</t>
  </si>
  <si>
    <t>ประเภท ถนน</t>
  </si>
  <si>
    <t>หมวดค่าตอบแทน</t>
  </si>
  <si>
    <t>ให้กับ พนักงานส่วนตำบลลูกจ้างประจำ  และพนักงานจ้าง</t>
  </si>
  <si>
    <t>7-000</t>
  </si>
  <si>
    <t>ปลัดองค์การบริหารส่วนตำบล</t>
  </si>
  <si>
    <t>(รายละเอียดตามเอกสารแนบ)</t>
  </si>
  <si>
    <t>0260757</t>
  </si>
  <si>
    <t>0543634</t>
  </si>
  <si>
    <t>0543839</t>
  </si>
  <si>
    <t>0260388</t>
  </si>
  <si>
    <t>0260394</t>
  </si>
  <si>
    <t>0260396</t>
  </si>
  <si>
    <t>11 มี.ค.  2553</t>
  </si>
  <si>
    <t>19  พ.ค.  2553</t>
  </si>
  <si>
    <t>0200</t>
  </si>
  <si>
    <t>0250</t>
  </si>
  <si>
    <t>0300</t>
  </si>
  <si>
    <t>0350</t>
  </si>
  <si>
    <t>เงินอุดหนุนศูนย์พัฒนาครอบครัว</t>
  </si>
  <si>
    <t xml:space="preserve"> </t>
  </si>
  <si>
    <t>14  มิ.ย.  2553</t>
  </si>
  <si>
    <t>2  ก.ย.2553</t>
  </si>
  <si>
    <t>0261439</t>
  </si>
  <si>
    <t>29  ก.ย.2553</t>
  </si>
  <si>
    <t>0262060</t>
  </si>
  <si>
    <t>7-130</t>
  </si>
  <si>
    <t>0262613</t>
  </si>
  <si>
    <t xml:space="preserve"> เงินฝากธนาคาร กรุงไทย-กระแสรายวัน เลขที่  814-6-00860-7</t>
  </si>
  <si>
    <t xml:space="preserve"> เงินฝากธนาคาร ธกส.-ออมทรัพย์  เลขที่  215-2-40032-3</t>
  </si>
  <si>
    <t xml:space="preserve"> เงินฝากธนาคาร ธกส.-ออมทรัพย์  เลขที่  215-2-47989-9</t>
  </si>
  <si>
    <t xml:space="preserve"> เงินฝากธนาคาร ธกส.-ประจำ  เลขที่  215-4-20172-5</t>
  </si>
  <si>
    <t xml:space="preserve"> เงินฝากธนาคาร กรุงไทย-ออมทรัพย์  เลขที่  814-0-08293-7</t>
  </si>
  <si>
    <t xml:space="preserve">          (นายไพเราะ  บุญทอง)</t>
  </si>
  <si>
    <r>
      <t xml:space="preserve">บวก  หรือ </t>
    </r>
    <r>
      <rPr>
        <b/>
        <u val="single"/>
        <sz val="15"/>
        <rFont val="TH NiramitIT๙"/>
        <family val="0"/>
      </rPr>
      <t xml:space="preserve"> (หัก)</t>
    </r>
    <r>
      <rPr>
        <u val="single"/>
        <sz val="15"/>
        <rFont val="TH NiramitIT๙"/>
        <family val="0"/>
      </rPr>
      <t xml:space="preserve">  รายการกระทบยอดอื่น ๆ</t>
    </r>
  </si>
  <si>
    <r>
      <t xml:space="preserve">บวก  หรือ </t>
    </r>
    <r>
      <rPr>
        <b/>
        <sz val="15"/>
        <rFont val="TH NiramitIT๙"/>
        <family val="0"/>
      </rPr>
      <t xml:space="preserve"> </t>
    </r>
    <r>
      <rPr>
        <b/>
        <u val="single"/>
        <sz val="15"/>
        <rFont val="TH NiramitIT๙"/>
        <family val="0"/>
      </rPr>
      <t>(หัก)</t>
    </r>
    <r>
      <rPr>
        <u val="single"/>
        <sz val="15"/>
        <rFont val="TH NiramitIT๙"/>
        <family val="0"/>
      </rPr>
      <t xml:space="preserve"> </t>
    </r>
    <r>
      <rPr>
        <sz val="15"/>
        <rFont val="TH NiramitIT๙"/>
        <family val="0"/>
      </rPr>
      <t xml:space="preserve"> รายการกระทบยอดอื่น ๆ</t>
    </r>
  </si>
  <si>
    <t>หัก:</t>
  </si>
  <si>
    <t>ตำแหน่ง  ปลัดองค์การบริหารส่วนตำบล รักษาราชการแทน</t>
  </si>
  <si>
    <t>หัวหน้าส่วนการคลัง</t>
  </si>
  <si>
    <t>(นายสง่า  ปรีชา)</t>
  </si>
  <si>
    <t>ปลัดองค์การบริหารส่วนตำบล รักษาราชการแทน</t>
  </si>
  <si>
    <t>จังหวัดนครศรีธรรมราช</t>
  </si>
  <si>
    <t>ประเภท เงินประโยชน์ตอบแทนอื่นเป็นกรณีพิเศษ</t>
  </si>
  <si>
    <t>(เงินรางวัลประจำปี)</t>
  </si>
  <si>
    <t xml:space="preserve"> ลูกหนี้เงินยืมเงินสะสม</t>
  </si>
  <si>
    <t>704</t>
  </si>
  <si>
    <t>31 มี.ค.2553</t>
  </si>
  <si>
    <t>7 ธ.ค.2553</t>
  </si>
  <si>
    <t>ลูกหนี้เงินยืมเงินสะสม</t>
  </si>
  <si>
    <t>23  พ.ค.2554</t>
  </si>
  <si>
    <t>9941615</t>
  </si>
  <si>
    <t>7-250</t>
  </si>
  <si>
    <t>24 ส.ค.2554</t>
  </si>
  <si>
    <t>9943150</t>
  </si>
  <si>
    <t>9943152</t>
  </si>
  <si>
    <t>ธนาคารเพื่อการเกษตรและสหกรณ์การเกษตร สาขาจันดี</t>
  </si>
  <si>
    <t>เลขที่บัญชี   215-2-40032-3                 (บาท)</t>
  </si>
  <si>
    <t>7-270</t>
  </si>
  <si>
    <t>30 ก.ย.2554</t>
  </si>
  <si>
    <t>9943824</t>
  </si>
  <si>
    <t>0043929</t>
  </si>
  <si>
    <t>0043930</t>
  </si>
  <si>
    <t>รวมเป็นเงิน</t>
  </si>
  <si>
    <t>ค่าธรรมเนียมเกี่ยวกับใบอนุญาตการขายสุรา</t>
  </si>
  <si>
    <t>ค่าปรับผู้กระทำผิดกฎหมายจราจรทางบก</t>
  </si>
  <si>
    <t>ค่าธรรมเนียมเกี่ยวกับการจดทะเบียนพาณิชย์</t>
  </si>
  <si>
    <t>ดอกเบี้ย</t>
  </si>
  <si>
    <t>(กิจการประปา)</t>
  </si>
  <si>
    <t>ภาษีมูลค่าเพิ่มตาม พรบ.กำหนดแผนฯ</t>
  </si>
  <si>
    <t xml:space="preserve">                องค์การบริหารส่วนตำบลดุสิต</t>
  </si>
  <si>
    <t xml:space="preserve">                อำเภอถ้ำพรรณรา  จังหวัดนครศรีธรรมราช</t>
  </si>
  <si>
    <t>รวมรายรับ</t>
  </si>
  <si>
    <t>บัญชีรายจ่ายค้างจ่าย</t>
  </si>
  <si>
    <t>บัญชีรายจ่ายรอจ่าย</t>
  </si>
  <si>
    <t xml:space="preserve">  ค่าขายแบบแปลน - โครงการ</t>
  </si>
  <si>
    <t xml:space="preserve">   เงินอุดหนุนภายใต้แผนปฏิบัติการ</t>
  </si>
  <si>
    <t xml:space="preserve">   ไทยเข้มแข็ง 2555</t>
  </si>
  <si>
    <t>บัญชีเงินรับฝาก</t>
  </si>
  <si>
    <t xml:space="preserve">  ค่าใช้จ่ายในการจัดเก็บภาษีบำรุงท้องที่  5%</t>
  </si>
  <si>
    <t xml:space="preserve">  ส่วนลดในการจัดเก็บภาษีบำรุงท้องที่  6%</t>
  </si>
  <si>
    <t>องค์การบริหารส่วนตำบลดุสิต   อำเภอถ้ำพรรณรา   จังหวัดนครศรีธรรมราช</t>
  </si>
  <si>
    <t xml:space="preserve"> (ลงชื่อ)                                                           (ลงชื่อ)                                            (ลงชื่อ)</t>
  </si>
  <si>
    <t xml:space="preserve">                     (นายสง่า   ปรีชา)                                        (นายสง่า   ปรีชา)                          (นายไพเราะ  บุญทอง)</t>
  </si>
  <si>
    <t xml:space="preserve"> ปลัดองค์การบริหารส่วนตำบล รักษาราชการแทน      ปลัดองค์การบริหารส่วนตำบลดุสิต        นายกองค์การบริหารส่วนตำบลดุสิต</t>
  </si>
  <si>
    <t xml:space="preserve">                 หัวหน้าส่วนการคลัง</t>
  </si>
  <si>
    <t xml:space="preserve">                   (นายสง่า  ปรีชา)</t>
  </si>
  <si>
    <t xml:space="preserve">        (นายสง่า   ปรีชา)</t>
  </si>
  <si>
    <t>นายกองค์การบริหารส่วนตำบลดุสิต</t>
  </si>
  <si>
    <t xml:space="preserve">                  หัวหน้าส่วนการคลัง</t>
  </si>
  <si>
    <t>ปีงบประมาณ  2555</t>
  </si>
  <si>
    <t>ยอดคงเหลือตามบัญชี  ณ  วันที่  31  ตุลาคม  2554</t>
  </si>
  <si>
    <t>หมายเหตุ 1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</si>
  <si>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</si>
  <si>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</si>
  <si>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</si>
  <si>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0101</t>
  </si>
  <si>
    <t>0102</t>
  </si>
  <si>
    <t>0103</t>
  </si>
  <si>
    <t>หมวดค่าธรรมเนียม ค่าปรับและใบอนุญาต</t>
  </si>
  <si>
    <t>0122</t>
  </si>
  <si>
    <t>0123</t>
  </si>
  <si>
    <t>0137</t>
  </si>
  <si>
    <t>0140</t>
  </si>
  <si>
    <t>0141</t>
  </si>
  <si>
    <t>ค่าใบอนุญาตอื่นๆ (การประกอบกิจการที่เป็นอันตราย)</t>
  </si>
  <si>
    <t>0148</t>
  </si>
  <si>
    <t>หมวดรายได้จากทรัพย์สิน</t>
  </si>
  <si>
    <t>0203</t>
  </si>
  <si>
    <t>หมวดรายได้จากสาธารณูปโภคและการพาณิชย์</t>
  </si>
  <si>
    <t>0253</t>
  </si>
  <si>
    <t>หมวดรายได้เบ็ดเตล็ด</t>
  </si>
  <si>
    <t>0302</t>
  </si>
  <si>
    <t>0305</t>
  </si>
  <si>
    <t>0307</t>
  </si>
  <si>
    <t>หมวดรายได้จากทุน</t>
  </si>
  <si>
    <t>รายได้ที่รัฐบาลเก็บแล้วจัดสรรให้ อปท.</t>
  </si>
  <si>
    <t>หมวดภาษีจัดสรร</t>
  </si>
  <si>
    <t>1001</t>
  </si>
  <si>
    <t>ภาษีมูลค่าเพิ่ม (1ใน9)</t>
  </si>
  <si>
    <t>1004</t>
  </si>
  <si>
    <t>1005</t>
  </si>
  <si>
    <t>1006</t>
  </si>
  <si>
    <t>1010</t>
  </si>
  <si>
    <t>1011</t>
  </si>
  <si>
    <t>1009</t>
  </si>
  <si>
    <t>1013</t>
  </si>
  <si>
    <t>-2-</t>
  </si>
  <si>
    <t>รายได้ที่รัฐบาลอุดหนุนให้ อปท.</t>
  </si>
  <si>
    <t xml:space="preserve">หมวดเงินอุดหนุน </t>
  </si>
  <si>
    <t>2002</t>
  </si>
  <si>
    <t>หมวดเงินอุดหนุนเฉพาะกิจ</t>
  </si>
  <si>
    <t>เงินอุดหนุนเฉพาะกิจจากกรมส่งเสริม-</t>
  </si>
  <si>
    <t>3009</t>
  </si>
  <si>
    <t>การปกครองท้องถิ่น</t>
  </si>
  <si>
    <t xml:space="preserve">  - เงินอุดหนุนเฉพาะกิจ  สำหรับสนับสนุนการเสริม-</t>
  </si>
  <si>
    <t xml:space="preserve">   สร้างสวัสดิการทางสังคมให้แก่ผู้พิการ</t>
  </si>
  <si>
    <t xml:space="preserve">     หรือทุพพลภาพ  </t>
  </si>
  <si>
    <t xml:space="preserve">  - เงินอุดหนุนเฉพาะกิจเป็นค่าใช้จ่ายสำหรับสนับสนุน</t>
  </si>
  <si>
    <t xml:space="preserve">   การสงเคราะห์เบี้ยยังชีพผู้สูงอายุ </t>
  </si>
  <si>
    <t xml:space="preserve"> -  เงินอุดหนุนเฉพาะกิจ สนับสนุนศูนย์พัฒนาเด็กเล็ก</t>
  </si>
  <si>
    <t xml:space="preserve">  เงินอุดหนุนเฉพาะกิจจากกรมพัฒนาสังคม-</t>
  </si>
  <si>
    <t>3010</t>
  </si>
  <si>
    <t xml:space="preserve">  และสวัสดิการ</t>
  </si>
  <si>
    <t xml:space="preserve"> - เงินอุดหนุนเฉพาะกิจ เงินอุดหนุนศูนย์พัฒนา-</t>
  </si>
  <si>
    <t xml:space="preserve">    ครอบครัว</t>
  </si>
  <si>
    <t>รวมรายรับทั้งสิ้น</t>
  </si>
  <si>
    <t>ค่าก่อสร้างถนน คสล.สายแยกสะพานท่านส้าน - แยกบ้านนายบัญญัติ</t>
  </si>
  <si>
    <t>เอี่ยมสกุล (ช่วงที่ 1) หมู่ที่ 6 ตำบลดุสิต  อำเภอถ้ำพรรณรา</t>
  </si>
  <si>
    <t>ค่าเคลื่อนย้ายและก่อสร้างฐานรากและอุปกรณ์ระบบประปาหมู่บ้าน</t>
  </si>
  <si>
    <t xml:space="preserve"> อำเภอถ้ำพรรณรา  จังหวัดนครศรีธรรมราช</t>
  </si>
  <si>
    <t xml:space="preserve">พร้อมวางท่อจ่ายน้ำ  บ้านฉนวนจันทร์ หมู่ที่  2  ตำบลดุสิต </t>
  </si>
  <si>
    <t>ประเภท ค่าติดตั้งไฟฟ้าสาธารณะ</t>
  </si>
  <si>
    <t>ค่าติดตั้งไฟฟ้าสาธารณะหมู่บ้าน</t>
  </si>
  <si>
    <t>เงินอุดหนุนฉพาะกิจ</t>
  </si>
  <si>
    <t xml:space="preserve">ค่าตอบแทนเป็นกรณีพิเศษ (เงินรางวัลประจำปี) </t>
  </si>
  <si>
    <t>ประจำปีงบประมาณ พ.ศ.2554</t>
  </si>
  <si>
    <t>00264</t>
  </si>
  <si>
    <t>00321</t>
  </si>
  <si>
    <t>105</t>
  </si>
  <si>
    <t>107</t>
  </si>
  <si>
    <t>108</t>
  </si>
  <si>
    <t>109</t>
  </si>
  <si>
    <t>284</t>
  </si>
  <si>
    <t>458</t>
  </si>
  <si>
    <t>460</t>
  </si>
  <si>
    <t>462</t>
  </si>
  <si>
    <t>464</t>
  </si>
  <si>
    <t>465</t>
  </si>
  <si>
    <t>551</t>
  </si>
  <si>
    <t>553</t>
  </si>
  <si>
    <t>ณ  วันที่  30  เดือน พฤศจิกายน  พ.ศ.  2554</t>
  </si>
  <si>
    <t xml:space="preserve">                                                                                   ประจำเดือน  พฤศจิกายน  พ.ศ.2554</t>
  </si>
  <si>
    <t>ยอดคงเหลือตามบัญชี  ณ  วันที่  30  พฤศจิกายน 2554</t>
  </si>
  <si>
    <t>วันที่  8  ธันวาคม  2554</t>
  </si>
  <si>
    <t>วันที่   8  ธันวาคม  2554</t>
  </si>
  <si>
    <t>ที่  30  พฤศจิกายน  2554</t>
  </si>
  <si>
    <t>วันที่ 8 ธันวาคม  2554</t>
  </si>
  <si>
    <t>วันที่  30 เดือน  พฤศจิกายน  พ.ศ.2554</t>
  </si>
  <si>
    <r>
      <t>หมายเหตุ 4</t>
    </r>
    <r>
      <rPr>
        <b/>
        <sz val="14"/>
        <rFont val="TH NiramitIT๙"/>
        <family val="0"/>
      </rPr>
      <t xml:space="preserve">  ประกอบงบทดลอง   30  พฤศจิกายน 2554</t>
    </r>
  </si>
  <si>
    <r>
      <t>หมายเหตุ  2</t>
    </r>
    <r>
      <rPr>
        <b/>
        <sz val="14"/>
        <rFont val="TH NiramitIT๙"/>
        <family val="0"/>
      </rPr>
      <t xml:space="preserve"> </t>
    </r>
    <r>
      <rPr>
        <b/>
        <u val="singleAccounting"/>
        <sz val="14"/>
        <rFont val="TH NiramitIT๙"/>
        <family val="0"/>
      </rPr>
      <t>ป</t>
    </r>
    <r>
      <rPr>
        <b/>
        <sz val="14"/>
        <rFont val="TH NiramitIT๙"/>
        <family val="0"/>
      </rPr>
      <t>ระกอบงบทดลอง  30  พฤศจิกายน 2554</t>
    </r>
  </si>
  <si>
    <r>
      <t>หมายเหตุ 3</t>
    </r>
    <r>
      <rPr>
        <b/>
        <sz val="14"/>
        <rFont val="TH NiramitIT๙"/>
        <family val="0"/>
      </rPr>
      <t xml:space="preserve">  </t>
    </r>
    <r>
      <rPr>
        <b/>
        <u val="singleAccounting"/>
        <sz val="14"/>
        <rFont val="TH NiramitIT๙"/>
        <family val="0"/>
      </rPr>
      <t>ป</t>
    </r>
    <r>
      <rPr>
        <b/>
        <sz val="14"/>
        <rFont val="TH NiramitIT๙"/>
        <family val="0"/>
      </rPr>
      <t>ระกอบงบทดลอง 30  พฤศจิกายน  2554</t>
    </r>
  </si>
  <si>
    <t>ประจำเดือน  พฤศจิกายน  พ.ศ.2554</t>
  </si>
  <si>
    <t>ยอดคงเหลือตามรายงานธนาคาร ณ วันที่ 30 พฤศจิกายน 2554</t>
  </si>
  <si>
    <t>10  พ.ย.2554</t>
  </si>
  <si>
    <t>9943859</t>
  </si>
  <si>
    <t>17 พ.ย.2554</t>
  </si>
  <si>
    <t>9943862</t>
  </si>
  <si>
    <t>23 พ.ย.2554</t>
  </si>
  <si>
    <t>9943872</t>
  </si>
  <si>
    <t>9943874</t>
  </si>
  <si>
    <t>9943876</t>
  </si>
  <si>
    <t>30 พ.ย.2554</t>
  </si>
  <si>
    <t>9943883</t>
  </si>
  <si>
    <t>9943884</t>
  </si>
  <si>
    <t>9943885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</si>
</sst>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0.0"/>
    <numFmt numFmtId="201" formatCode="_-* #,##0.000_-;\-* #,##0.000_-;_-* &quot;-&quot;??_-;_-@_-"/>
    <numFmt numFmtId="202" formatCode="_-* #,##0_-;\-* #,##0_-;_-* &quot;-&quot;??_-;_-@_-"/>
    <numFmt numFmtId="203" formatCode="_-* #,##0.0000_-;\-* #,##0.0000_-;_-* &quot;-&quot;??_-;_-@_-"/>
  </numFmts>
  <fonts count="29">
    <font>
      <sz val="14"/>
      <name val="Cordia New"/>
      <family val="0"/>
    </font>
    <font>
      <sz val="15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0"/>
    </font>
    <font>
      <sz val="12"/>
      <name val="AngsanaUPC"/>
      <family val="1"/>
    </font>
    <font>
      <sz val="14"/>
      <name val="TH NiramitIT๙"/>
      <family val="0"/>
    </font>
    <font>
      <sz val="12"/>
      <name val="TH NiramitIT๙"/>
      <family val="0"/>
    </font>
    <font>
      <b/>
      <sz val="14"/>
      <name val="TH NiramitIT๙"/>
      <family val="0"/>
    </font>
    <font>
      <b/>
      <sz val="13"/>
      <name val="TH NiramitIT๙"/>
      <family val="0"/>
    </font>
    <font>
      <sz val="13"/>
      <name val="TH NiramitIT๙"/>
      <family val="0"/>
    </font>
    <font>
      <b/>
      <sz val="12"/>
      <name val="TH NiramitIT๙"/>
      <family val="0"/>
    </font>
    <font>
      <b/>
      <sz val="15"/>
      <name val="TH NiramitIT๙"/>
      <family val="0"/>
    </font>
    <font>
      <sz val="15"/>
      <name val="TH NiramitIT๙"/>
      <family val="0"/>
    </font>
    <font>
      <u val="single"/>
      <sz val="15"/>
      <name val="TH NiramitIT๙"/>
      <family val="0"/>
    </font>
    <font>
      <b/>
      <u val="single"/>
      <sz val="15"/>
      <name val="TH NiramitIT๙"/>
      <family val="0"/>
    </font>
    <font>
      <b/>
      <sz val="16"/>
      <name val="TH NiramitIT๙"/>
      <family val="0"/>
    </font>
    <font>
      <b/>
      <u val="single"/>
      <sz val="13"/>
      <name val="TH NiramitIT๙"/>
      <family val="0"/>
    </font>
    <font>
      <b/>
      <sz val="11"/>
      <name val="TH NiramitIT๙"/>
      <family val="0"/>
    </font>
    <font>
      <sz val="11"/>
      <name val="TH NiramitIT๙"/>
      <family val="0"/>
    </font>
    <font>
      <b/>
      <sz val="10"/>
      <name val="TH NiramitIT๙"/>
      <family val="0"/>
    </font>
    <font>
      <sz val="10"/>
      <name val="TH NiramitIT๙"/>
      <family val="0"/>
    </font>
    <font>
      <b/>
      <u val="single"/>
      <sz val="14"/>
      <name val="TH NiramitIT๙"/>
      <family val="0"/>
    </font>
    <font>
      <b/>
      <u val="singleAccounting"/>
      <sz val="14"/>
      <name val="TH NiramitIT๙"/>
      <family val="0"/>
    </font>
    <font>
      <b/>
      <u val="single"/>
      <sz val="11"/>
      <name val="TH NiramitIT๙"/>
      <family val="0"/>
    </font>
    <font>
      <sz val="16"/>
      <name val="TH NiramitIT๙"/>
      <family val="0"/>
    </font>
    <font>
      <sz val="10"/>
      <name val="Arial"/>
      <family val="0"/>
    </font>
    <font>
      <b/>
      <sz val="10"/>
      <name val="TH Niramit AS"/>
      <family val="0"/>
    </font>
    <font>
      <sz val="10"/>
      <name val="TH Niramit AS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3" fontId="6" fillId="0" borderId="1" xfId="17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43" fontId="10" fillId="0" borderId="1" xfId="17" applyFont="1" applyBorder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6" fillId="0" borderId="0" xfId="17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0" xfId="17" applyFont="1" applyAlignment="1">
      <alignment/>
    </xf>
    <xf numFmtId="49" fontId="6" fillId="0" borderId="0" xfId="0" applyNumberFormat="1" applyFont="1" applyAlignment="1">
      <alignment/>
    </xf>
    <xf numFmtId="43" fontId="11" fillId="0" borderId="3" xfId="17" applyFont="1" applyBorder="1" applyAlignment="1">
      <alignment horizontal="center"/>
    </xf>
    <xf numFmtId="43" fontId="11" fillId="0" borderId="4" xfId="17" applyFont="1" applyBorder="1" applyAlignment="1">
      <alignment horizontal="center"/>
    </xf>
    <xf numFmtId="43" fontId="11" fillId="0" borderId="5" xfId="17" applyFont="1" applyBorder="1" applyAlignment="1">
      <alignment horizontal="center"/>
    </xf>
    <xf numFmtId="43" fontId="11" fillId="0" borderId="1" xfId="17" applyFont="1" applyBorder="1" applyAlignment="1">
      <alignment horizontal="center"/>
    </xf>
    <xf numFmtId="43" fontId="11" fillId="0" borderId="6" xfId="17" applyFont="1" applyBorder="1" applyAlignment="1">
      <alignment horizontal="center"/>
    </xf>
    <xf numFmtId="43" fontId="11" fillId="0" borderId="7" xfId="17" applyFont="1" applyBorder="1" applyAlignment="1">
      <alignment horizontal="center"/>
    </xf>
    <xf numFmtId="43" fontId="7" fillId="0" borderId="8" xfId="17" applyFont="1" applyBorder="1" applyAlignment="1">
      <alignment/>
    </xf>
    <xf numFmtId="43" fontId="7" fillId="0" borderId="1" xfId="17" applyFont="1" applyBorder="1" applyAlignment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3" fontId="7" fillId="0" borderId="9" xfId="17" applyFont="1" applyBorder="1" applyAlignment="1">
      <alignment/>
    </xf>
    <xf numFmtId="43" fontId="7" fillId="0" borderId="10" xfId="17" applyFont="1" applyBorder="1" applyAlignment="1">
      <alignment/>
    </xf>
    <xf numFmtId="43" fontId="7" fillId="0" borderId="0" xfId="17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3" fontId="7" fillId="0" borderId="0" xfId="17" applyFont="1" applyAlignment="1">
      <alignment/>
    </xf>
    <xf numFmtId="43" fontId="7" fillId="0" borderId="11" xfId="17" applyFont="1" applyBorder="1" applyAlignment="1">
      <alignment/>
    </xf>
    <xf numFmtId="49" fontId="7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43" fontId="13" fillId="0" borderId="14" xfId="17" applyFont="1" applyBorder="1" applyAlignment="1">
      <alignment/>
    </xf>
    <xf numFmtId="0" fontId="13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5" xfId="17" applyFont="1" applyBorder="1" applyAlignment="1">
      <alignment/>
    </xf>
    <xf numFmtId="49" fontId="13" fillId="0" borderId="13" xfId="0" applyNumberFormat="1" applyFont="1" applyBorder="1" applyAlignment="1">
      <alignment/>
    </xf>
    <xf numFmtId="43" fontId="13" fillId="0" borderId="14" xfId="17" applyFont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8" xfId="0" applyFont="1" applyBorder="1" applyAlignment="1">
      <alignment/>
    </xf>
    <xf numFmtId="49" fontId="13" fillId="0" borderId="0" xfId="0" applyNumberFormat="1" applyFont="1" applyBorder="1" applyAlignment="1">
      <alignment/>
    </xf>
    <xf numFmtId="43" fontId="13" fillId="0" borderId="5" xfId="17" applyFont="1" applyBorder="1" applyAlignment="1">
      <alignment horizontal="right"/>
    </xf>
    <xf numFmtId="43" fontId="13" fillId="0" borderId="5" xfId="17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17" applyFont="1" applyBorder="1" applyAlignment="1">
      <alignment horizontal="right"/>
    </xf>
    <xf numFmtId="49" fontId="13" fillId="0" borderId="0" xfId="0" applyNumberFormat="1" applyFont="1" applyAlignment="1">
      <alignment/>
    </xf>
    <xf numFmtId="43" fontId="13" fillId="0" borderId="0" xfId="17" applyFont="1" applyAlignment="1">
      <alignment horizontal="right"/>
    </xf>
    <xf numFmtId="43" fontId="13" fillId="0" borderId="15" xfId="17" applyFont="1" applyBorder="1" applyAlignment="1">
      <alignment/>
    </xf>
    <xf numFmtId="43" fontId="13" fillId="0" borderId="15" xfId="17" applyFont="1" applyBorder="1" applyAlignment="1">
      <alignment horizontal="right"/>
    </xf>
    <xf numFmtId="0" fontId="15" fillId="0" borderId="8" xfId="0" applyFont="1" applyBorder="1" applyAlignment="1">
      <alignment/>
    </xf>
    <xf numFmtId="43" fontId="13" fillId="0" borderId="5" xfId="17" applyFont="1" applyBorder="1" applyAlignment="1" quotePrefix="1">
      <alignment horizontal="center"/>
    </xf>
    <xf numFmtId="43" fontId="13" fillId="0" borderId="16" xfId="17" applyFont="1" applyBorder="1" applyAlignment="1">
      <alignment/>
    </xf>
    <xf numFmtId="0" fontId="12" fillId="0" borderId="12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43" fontId="13" fillId="0" borderId="0" xfId="17" applyFont="1" applyAlignment="1">
      <alignment/>
    </xf>
    <xf numFmtId="15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 quotePrefix="1">
      <alignment horizontal="center"/>
    </xf>
    <xf numFmtId="43" fontId="13" fillId="0" borderId="18" xfId="17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5" xfId="17" applyFont="1" applyBorder="1" applyAlignment="1">
      <alignment/>
    </xf>
    <xf numFmtId="0" fontId="9" fillId="0" borderId="0" xfId="0" applyFont="1" applyBorder="1" applyAlignment="1">
      <alignment/>
    </xf>
    <xf numFmtId="0" fontId="13" fillId="0" borderId="5" xfId="0" applyFont="1" applyBorder="1" applyAlignment="1">
      <alignment/>
    </xf>
    <xf numFmtId="43" fontId="10" fillId="0" borderId="5" xfId="17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Alignment="1">
      <alignment/>
    </xf>
    <xf numFmtId="43" fontId="9" fillId="0" borderId="10" xfId="17" applyFont="1" applyBorder="1" applyAlignment="1">
      <alignment/>
    </xf>
    <xf numFmtId="0" fontId="7" fillId="0" borderId="0" xfId="0" applyFont="1" applyBorder="1" applyAlignment="1">
      <alignment/>
    </xf>
    <xf numFmtId="43" fontId="19" fillId="0" borderId="5" xfId="17" applyFont="1" applyBorder="1" applyAlignment="1">
      <alignment/>
    </xf>
    <xf numFmtId="43" fontId="19" fillId="0" borderId="1" xfId="17" applyFont="1" applyBorder="1" applyAlignment="1">
      <alignment/>
    </xf>
    <xf numFmtId="0" fontId="19" fillId="0" borderId="0" xfId="0" applyFont="1" applyBorder="1" applyAlignment="1">
      <alignment/>
    </xf>
    <xf numFmtId="43" fontId="18" fillId="0" borderId="10" xfId="17" applyFont="1" applyBorder="1" applyAlignment="1">
      <alignment/>
    </xf>
    <xf numFmtId="43" fontId="20" fillId="0" borderId="11" xfId="17" applyFont="1" applyBorder="1" applyAlignment="1">
      <alignment/>
    </xf>
    <xf numFmtId="43" fontId="21" fillId="0" borderId="1" xfId="17" applyFont="1" applyBorder="1" applyAlignment="1">
      <alignment/>
    </xf>
    <xf numFmtId="43" fontId="21" fillId="0" borderId="2" xfId="17" applyFont="1" applyBorder="1" applyAlignment="1">
      <alignment/>
    </xf>
    <xf numFmtId="43" fontId="21" fillId="0" borderId="0" xfId="17" applyFont="1" applyBorder="1" applyAlignment="1">
      <alignment/>
    </xf>
    <xf numFmtId="43" fontId="20" fillId="0" borderId="4" xfId="17" applyFont="1" applyBorder="1" applyAlignment="1">
      <alignment horizontal="center"/>
    </xf>
    <xf numFmtId="43" fontId="20" fillId="0" borderId="2" xfId="17" applyFont="1" applyBorder="1" applyAlignment="1">
      <alignment horizontal="center"/>
    </xf>
    <xf numFmtId="43" fontId="21" fillId="0" borderId="5" xfId="17" applyFont="1" applyBorder="1" applyAlignment="1">
      <alignment/>
    </xf>
    <xf numFmtId="43" fontId="20" fillId="0" borderId="10" xfId="17" applyFont="1" applyBorder="1" applyAlignment="1">
      <alignment/>
    </xf>
    <xf numFmtId="43" fontId="22" fillId="0" borderId="0" xfId="17" applyFont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11" xfId="17" applyFont="1" applyBorder="1" applyAlignment="1">
      <alignment horizontal="center"/>
    </xf>
    <xf numFmtId="43" fontId="8" fillId="0" borderId="10" xfId="17" applyFont="1" applyBorder="1" applyAlignment="1">
      <alignment/>
    </xf>
    <xf numFmtId="0" fontId="6" fillId="0" borderId="0" xfId="0" applyFont="1" applyBorder="1" applyAlignment="1">
      <alignment horizontal="center"/>
    </xf>
    <xf numFmtId="43" fontId="8" fillId="0" borderId="0" xfId="17" applyFont="1" applyBorder="1" applyAlignment="1">
      <alignment horizontal="center"/>
    </xf>
    <xf numFmtId="43" fontId="8" fillId="0" borderId="0" xfId="17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18" fillId="0" borderId="11" xfId="17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17" applyFont="1" applyAlignment="1">
      <alignment/>
    </xf>
    <xf numFmtId="0" fontId="9" fillId="0" borderId="11" xfId="0" applyFont="1" applyBorder="1" applyAlignment="1">
      <alignment horizontal="center"/>
    </xf>
    <xf numFmtId="43" fontId="9" fillId="0" borderId="11" xfId="17" applyFont="1" applyBorder="1" applyAlignment="1">
      <alignment horizontal="center"/>
    </xf>
    <xf numFmtId="0" fontId="17" fillId="0" borderId="0" xfId="0" applyFont="1" applyBorder="1" applyAlignment="1">
      <alignment/>
    </xf>
    <xf numFmtId="43" fontId="10" fillId="0" borderId="1" xfId="17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19" fillId="0" borderId="0" xfId="17" applyFont="1" applyAlignment="1">
      <alignment/>
    </xf>
    <xf numFmtId="43" fontId="7" fillId="0" borderId="2" xfId="17" applyFont="1" applyBorder="1" applyAlignment="1">
      <alignment/>
    </xf>
    <xf numFmtId="0" fontId="11" fillId="0" borderId="0" xfId="0" applyFont="1" applyAlignment="1">
      <alignment/>
    </xf>
    <xf numFmtId="49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3" fontId="13" fillId="0" borderId="20" xfId="17" applyFont="1" applyBorder="1" applyAlignment="1">
      <alignment/>
    </xf>
    <xf numFmtId="43" fontId="6" fillId="0" borderId="5" xfId="17" applyFont="1" applyBorder="1" applyAlignment="1">
      <alignment/>
    </xf>
    <xf numFmtId="0" fontId="11" fillId="0" borderId="0" xfId="0" applyFont="1" applyBorder="1" applyAlignment="1">
      <alignment horizontal="center"/>
    </xf>
    <xf numFmtId="43" fontId="8" fillId="0" borderId="16" xfId="17" applyFont="1" applyBorder="1" applyAlignment="1">
      <alignment/>
    </xf>
    <xf numFmtId="43" fontId="7" fillId="0" borderId="5" xfId="17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43" fontId="11" fillId="0" borderId="11" xfId="17" applyFont="1" applyBorder="1" applyAlignment="1">
      <alignment horizontal="center"/>
    </xf>
    <xf numFmtId="0" fontId="7" fillId="0" borderId="21" xfId="0" applyFont="1" applyBorder="1" applyAlignment="1">
      <alignment/>
    </xf>
    <xf numFmtId="49" fontId="7" fillId="0" borderId="21" xfId="17" applyNumberFormat="1" applyFont="1" applyBorder="1" applyAlignment="1">
      <alignment horizontal="center"/>
    </xf>
    <xf numFmtId="43" fontId="7" fillId="0" borderId="22" xfId="17" applyFont="1" applyBorder="1" applyAlignment="1" quotePrefix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3" fontId="7" fillId="0" borderId="22" xfId="17" applyFont="1" applyBorder="1" applyAlignment="1">
      <alignment/>
    </xf>
    <xf numFmtId="49" fontId="7" fillId="0" borderId="22" xfId="17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quotePrefix="1">
      <alignment horizontal="center"/>
    </xf>
    <xf numFmtId="43" fontId="7" fillId="0" borderId="24" xfId="17" applyFont="1" applyBorder="1" applyAlignment="1" quotePrefix="1">
      <alignment horizontal="center"/>
    </xf>
    <xf numFmtId="43" fontId="7" fillId="0" borderId="23" xfId="17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3" fontId="7" fillId="0" borderId="25" xfId="17" applyFont="1" applyBorder="1" applyAlignment="1" quotePrefix="1">
      <alignment horizontal="center"/>
    </xf>
    <xf numFmtId="43" fontId="7" fillId="0" borderId="6" xfId="17" applyFont="1" applyBorder="1" applyAlignment="1">
      <alignment/>
    </xf>
    <xf numFmtId="0" fontId="7" fillId="0" borderId="0" xfId="0" applyFont="1" applyAlignment="1">
      <alignment horizontal="left"/>
    </xf>
    <xf numFmtId="43" fontId="11" fillId="0" borderId="26" xfId="17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20" fillId="0" borderId="2" xfId="0" applyFont="1" applyBorder="1" applyAlignment="1">
      <alignment horizontal="center" vertical="center"/>
    </xf>
    <xf numFmtId="43" fontId="20" fillId="0" borderId="2" xfId="17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3" fontId="20" fillId="0" borderId="11" xfId="17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43" fontId="20" fillId="0" borderId="28" xfId="17" applyFont="1" applyBorder="1" applyAlignment="1">
      <alignment/>
    </xf>
    <xf numFmtId="43" fontId="20" fillId="0" borderId="20" xfId="17" applyFont="1" applyBorder="1" applyAlignment="1">
      <alignment/>
    </xf>
    <xf numFmtId="43" fontId="20" fillId="0" borderId="11" xfId="17" applyFont="1" applyBorder="1" applyAlignment="1" quotePrefix="1">
      <alignment/>
    </xf>
    <xf numFmtId="0" fontId="21" fillId="0" borderId="8" xfId="0" applyFont="1" applyBorder="1" applyAlignment="1">
      <alignment/>
    </xf>
    <xf numFmtId="43" fontId="21" fillId="0" borderId="0" xfId="17" applyFont="1" applyBorder="1" applyAlignment="1">
      <alignment horizontal="left"/>
    </xf>
    <xf numFmtId="43" fontId="21" fillId="0" borderId="5" xfId="17" applyFont="1" applyBorder="1" applyAlignment="1">
      <alignment horizontal="left"/>
    </xf>
    <xf numFmtId="43" fontId="20" fillId="0" borderId="4" xfId="17" applyFont="1" applyBorder="1" applyAlignment="1" quotePrefix="1">
      <alignment/>
    </xf>
    <xf numFmtId="43" fontId="21" fillId="0" borderId="24" xfId="17" applyFont="1" applyBorder="1" applyAlignment="1">
      <alignment/>
    </xf>
    <xf numFmtId="43" fontId="21" fillId="0" borderId="29" xfId="17" applyFont="1" applyBorder="1" applyAlignment="1">
      <alignment/>
    </xf>
    <xf numFmtId="43" fontId="20" fillId="0" borderId="22" xfId="17" applyFont="1" applyBorder="1" applyAlignment="1" quotePrefix="1">
      <alignment/>
    </xf>
    <xf numFmtId="43" fontId="21" fillId="0" borderId="22" xfId="17" applyFont="1" applyBorder="1" applyAlignment="1">
      <alignment/>
    </xf>
    <xf numFmtId="43" fontId="20" fillId="0" borderId="2" xfId="17" applyFont="1" applyBorder="1" applyAlignment="1" quotePrefix="1">
      <alignment/>
    </xf>
    <xf numFmtId="43" fontId="20" fillId="0" borderId="28" xfId="17" applyFont="1" applyBorder="1" applyAlignment="1">
      <alignment horizontal="left"/>
    </xf>
    <xf numFmtId="43" fontId="20" fillId="0" borderId="20" xfId="17" applyFont="1" applyBorder="1" applyAlignment="1">
      <alignment horizontal="left"/>
    </xf>
    <xf numFmtId="43" fontId="21" fillId="0" borderId="30" xfId="17" applyFont="1" applyBorder="1" applyAlignment="1">
      <alignment/>
    </xf>
    <xf numFmtId="43" fontId="21" fillId="0" borderId="31" xfId="17" applyFont="1" applyBorder="1" applyAlignment="1">
      <alignment/>
    </xf>
    <xf numFmtId="43" fontId="20" fillId="0" borderId="21" xfId="17" applyFont="1" applyBorder="1" applyAlignment="1" quotePrefix="1">
      <alignment/>
    </xf>
    <xf numFmtId="43" fontId="21" fillId="0" borderId="21" xfId="17" applyFont="1" applyBorder="1" applyAlignment="1">
      <alignment/>
    </xf>
    <xf numFmtId="43" fontId="20" fillId="0" borderId="1" xfId="17" applyFont="1" applyBorder="1" applyAlignment="1" quotePrefix="1">
      <alignment/>
    </xf>
    <xf numFmtId="43" fontId="21" fillId="0" borderId="32" xfId="17" applyFont="1" applyBorder="1" applyAlignment="1">
      <alignment/>
    </xf>
    <xf numFmtId="43" fontId="20" fillId="0" borderId="33" xfId="17" applyFont="1" applyBorder="1" applyAlignment="1" quotePrefix="1">
      <alignment/>
    </xf>
    <xf numFmtId="43" fontId="21" fillId="0" borderId="33" xfId="17" applyFont="1" applyBorder="1" applyAlignment="1">
      <alignment/>
    </xf>
    <xf numFmtId="43" fontId="21" fillId="0" borderId="19" xfId="17" applyFont="1" applyBorder="1" applyAlignment="1">
      <alignment/>
    </xf>
    <xf numFmtId="43" fontId="21" fillId="0" borderId="15" xfId="17" applyFont="1" applyBorder="1" applyAlignment="1">
      <alignment/>
    </xf>
    <xf numFmtId="43" fontId="20" fillId="0" borderId="2" xfId="17" applyFont="1" applyBorder="1" applyAlignment="1" quotePrefix="1">
      <alignment horizontal="center"/>
    </xf>
    <xf numFmtId="0" fontId="21" fillId="0" borderId="34" xfId="0" applyFont="1" applyBorder="1" applyAlignment="1">
      <alignment/>
    </xf>
    <xf numFmtId="43" fontId="21" fillId="0" borderId="28" xfId="17" applyFont="1" applyBorder="1" applyAlignment="1">
      <alignment/>
    </xf>
    <xf numFmtId="43" fontId="21" fillId="0" borderId="20" xfId="17" applyFont="1" applyBorder="1" applyAlignment="1">
      <alignment/>
    </xf>
    <xf numFmtId="43" fontId="21" fillId="0" borderId="11" xfId="17" applyFont="1" applyBorder="1" applyAlignment="1">
      <alignment/>
    </xf>
    <xf numFmtId="0" fontId="21" fillId="0" borderId="17" xfId="0" applyFont="1" applyBorder="1" applyAlignment="1">
      <alignment/>
    </xf>
    <xf numFmtId="43" fontId="21" fillId="0" borderId="19" xfId="17" applyFont="1" applyBorder="1" applyAlignment="1">
      <alignment/>
    </xf>
    <xf numFmtId="43" fontId="21" fillId="0" borderId="15" xfId="17" applyFont="1" applyBorder="1" applyAlignment="1">
      <alignment/>
    </xf>
    <xf numFmtId="43" fontId="21" fillId="0" borderId="25" xfId="17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21" xfId="17" applyFont="1" applyBorder="1" applyAlignment="1" quotePrefix="1">
      <alignment/>
    </xf>
    <xf numFmtId="0" fontId="21" fillId="0" borderId="35" xfId="0" applyFont="1" applyBorder="1" applyAlignment="1">
      <alignment/>
    </xf>
    <xf numFmtId="43" fontId="21" fillId="0" borderId="23" xfId="17" applyFont="1" applyBorder="1" applyAlignment="1">
      <alignment/>
    </xf>
    <xf numFmtId="43" fontId="21" fillId="0" borderId="36" xfId="17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8" xfId="0" applyFont="1" applyBorder="1" applyAlignment="1">
      <alignment/>
    </xf>
    <xf numFmtId="43" fontId="20" fillId="0" borderId="30" xfId="17" applyFont="1" applyBorder="1" applyAlignment="1">
      <alignment/>
    </xf>
    <xf numFmtId="43" fontId="20" fillId="0" borderId="31" xfId="17" applyFont="1" applyBorder="1" applyAlignment="1">
      <alignment/>
    </xf>
    <xf numFmtId="43" fontId="20" fillId="0" borderId="21" xfId="17" applyFont="1" applyBorder="1" applyAlignment="1">
      <alignment/>
    </xf>
    <xf numFmtId="43" fontId="20" fillId="0" borderId="24" xfId="17" applyFont="1" applyBorder="1" applyAlignment="1">
      <alignment/>
    </xf>
    <xf numFmtId="43" fontId="20" fillId="0" borderId="29" xfId="17" applyFont="1" applyBorder="1" applyAlignment="1">
      <alignment/>
    </xf>
    <xf numFmtId="43" fontId="20" fillId="0" borderId="5" xfId="17" applyFont="1" applyBorder="1" applyAlignment="1">
      <alignment/>
    </xf>
    <xf numFmtId="43" fontId="20" fillId="0" borderId="0" xfId="17" applyFont="1" applyBorder="1" applyAlignment="1">
      <alignment/>
    </xf>
    <xf numFmtId="43" fontId="20" fillId="0" borderId="1" xfId="17" applyFont="1" applyBorder="1" applyAlignment="1">
      <alignment/>
    </xf>
    <xf numFmtId="49" fontId="21" fillId="0" borderId="37" xfId="17" applyNumberFormat="1" applyFont="1" applyBorder="1" applyAlignment="1">
      <alignment/>
    </xf>
    <xf numFmtId="49" fontId="21" fillId="0" borderId="36" xfId="17" applyNumberFormat="1" applyFont="1" applyBorder="1" applyAlignment="1">
      <alignment/>
    </xf>
    <xf numFmtId="49" fontId="21" fillId="0" borderId="24" xfId="17" applyNumberFormat="1" applyFont="1" applyBorder="1" applyAlignment="1">
      <alignment/>
    </xf>
    <xf numFmtId="49" fontId="21" fillId="0" borderId="29" xfId="17" applyNumberFormat="1" applyFont="1" applyBorder="1" applyAlignment="1">
      <alignment/>
    </xf>
    <xf numFmtId="0" fontId="21" fillId="0" borderId="38" xfId="0" applyFont="1" applyBorder="1" applyAlignment="1">
      <alignment/>
    </xf>
    <xf numFmtId="0" fontId="26" fillId="0" borderId="29" xfId="0" applyFont="1" applyBorder="1" applyAlignment="1">
      <alignment/>
    </xf>
    <xf numFmtId="0" fontId="21" fillId="0" borderId="24" xfId="0" applyFont="1" applyBorder="1" applyAlignment="1">
      <alignment/>
    </xf>
    <xf numFmtId="49" fontId="20" fillId="0" borderId="24" xfId="17" applyNumberFormat="1" applyFont="1" applyBorder="1" applyAlignment="1">
      <alignment/>
    </xf>
    <xf numFmtId="49" fontId="20" fillId="0" borderId="29" xfId="17" applyNumberFormat="1" applyFont="1" applyBorder="1" applyAlignment="1">
      <alignment/>
    </xf>
    <xf numFmtId="0" fontId="21" fillId="0" borderId="5" xfId="0" applyFont="1" applyBorder="1" applyAlignment="1" quotePrefix="1">
      <alignment horizontal="center"/>
    </xf>
    <xf numFmtId="0" fontId="21" fillId="0" borderId="0" xfId="0" applyFont="1" applyAlignment="1">
      <alignment/>
    </xf>
    <xf numFmtId="49" fontId="21" fillId="0" borderId="19" xfId="17" applyNumberFormat="1" applyFont="1" applyBorder="1" applyAlignment="1">
      <alignment/>
    </xf>
    <xf numFmtId="49" fontId="21" fillId="0" borderId="15" xfId="17" applyNumberFormat="1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43" fontId="20" fillId="0" borderId="6" xfId="17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7" fillId="0" borderId="11" xfId="0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7" fillId="0" borderId="11" xfId="17" applyNumberFormat="1" applyFont="1" applyBorder="1" applyAlignment="1">
      <alignment horizontal="center"/>
    </xf>
    <xf numFmtId="49" fontId="27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/>
    </xf>
    <xf numFmtId="43" fontId="28" fillId="0" borderId="11" xfId="17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3" fontId="27" fillId="0" borderId="11" xfId="17" applyFont="1" applyBorder="1" applyAlignment="1">
      <alignment/>
    </xf>
    <xf numFmtId="43" fontId="27" fillId="0" borderId="11" xfId="0" applyNumberFormat="1" applyFont="1" applyBorder="1" applyAlignment="1">
      <alignment/>
    </xf>
    <xf numFmtId="43" fontId="27" fillId="0" borderId="11" xfId="17" applyFont="1" applyBorder="1" applyAlignment="1">
      <alignment horizontal="center"/>
    </xf>
    <xf numFmtId="49" fontId="27" fillId="0" borderId="11" xfId="0" applyNumberFormat="1" applyFont="1" applyBorder="1" applyAlignment="1">
      <alignment horizontal="left"/>
    </xf>
    <xf numFmtId="43" fontId="28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3" fontId="27" fillId="0" borderId="10" xfId="17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8" fillId="0" borderId="0" xfId="17" applyFont="1" applyAlignment="1">
      <alignment/>
    </xf>
    <xf numFmtId="0" fontId="6" fillId="0" borderId="4" xfId="0" applyFont="1" applyBorder="1" applyAlignment="1">
      <alignment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8" fillId="0" borderId="0" xfId="17" applyNumberFormat="1" applyFont="1" applyAlignment="1">
      <alignment horizontal="left"/>
    </xf>
    <xf numFmtId="49" fontId="8" fillId="0" borderId="0" xfId="17" applyNumberFormat="1" applyFont="1" applyAlignment="1">
      <alignment horizontal="right"/>
    </xf>
    <xf numFmtId="49" fontId="8" fillId="0" borderId="0" xfId="17" applyNumberFormat="1" applyFont="1" applyAlignment="1">
      <alignment horizontal="center"/>
    </xf>
    <xf numFmtId="43" fontId="11" fillId="0" borderId="39" xfId="17" applyFont="1" applyBorder="1" applyAlignment="1">
      <alignment horizontal="center"/>
    </xf>
    <xf numFmtId="43" fontId="11" fillId="0" borderId="40" xfId="17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7" fillId="0" borderId="0" xfId="17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3" fontId="8" fillId="0" borderId="0" xfId="17" applyFont="1" applyAlignment="1">
      <alignment horizontal="right"/>
    </xf>
    <xf numFmtId="0" fontId="8" fillId="0" borderId="0" xfId="0" applyFont="1" applyAlignment="1">
      <alignment horizontal="center"/>
    </xf>
    <xf numFmtId="0" fontId="20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43" fontId="21" fillId="0" borderId="19" xfId="17" applyFont="1" applyBorder="1" applyAlignment="1" quotePrefix="1">
      <alignment horizontal="center"/>
    </xf>
    <xf numFmtId="43" fontId="21" fillId="0" borderId="19" xfId="17" applyFont="1" applyBorder="1" applyAlignment="1">
      <alignment horizontal="center"/>
    </xf>
    <xf numFmtId="43" fontId="20" fillId="0" borderId="4" xfId="17" applyFont="1" applyBorder="1" applyAlignment="1">
      <alignment horizontal="center" vertical="center"/>
    </xf>
    <xf numFmtId="43" fontId="20" fillId="0" borderId="2" xfId="17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43" fontId="22" fillId="0" borderId="0" xfId="17" applyFont="1" applyAlignment="1">
      <alignment horizontal="center"/>
    </xf>
    <xf numFmtId="43" fontId="8" fillId="0" borderId="19" xfId="17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8" fillId="0" borderId="0" xfId="17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27" fillId="0" borderId="27" xfId="17" applyFont="1" applyBorder="1" applyAlignment="1">
      <alignment horizontal="center"/>
    </xf>
    <xf numFmtId="43" fontId="27" fillId="0" borderId="28" xfId="17" applyFont="1" applyBorder="1" applyAlignment="1">
      <alignment horizontal="center"/>
    </xf>
    <xf numFmtId="43" fontId="27" fillId="0" borderId="20" xfId="17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7" xfId="17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28" xfId="17" applyNumberFormat="1" applyFont="1" applyBorder="1" applyAlignment="1">
      <alignment horizontal="center"/>
    </xf>
    <xf numFmtId="49" fontId="27" fillId="0" borderId="27" xfId="17" applyNumberFormat="1" applyFont="1" applyBorder="1" applyAlignment="1">
      <alignment horizontal="center" vertical="center"/>
    </xf>
    <xf numFmtId="49" fontId="27" fillId="0" borderId="20" xfId="17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workbookViewId="0" topLeftCell="A1">
      <selection activeCell="C26" sqref="C26"/>
    </sheetView>
  </sheetViews>
  <sheetFormatPr defaultColWidth="9.140625" defaultRowHeight="21.75"/>
  <cols>
    <col min="1" max="1" width="49.28125" style="0" customWidth="1"/>
    <col min="2" max="2" width="7.7109375" style="0" customWidth="1"/>
    <col min="3" max="3" width="17.140625" style="0" customWidth="1"/>
    <col min="4" max="4" width="16.28125" style="0" customWidth="1"/>
    <col min="5" max="5" width="12.421875" style="0" customWidth="1"/>
  </cols>
  <sheetData>
    <row r="1" spans="1:5" ht="22.5">
      <c r="A1" s="263" t="s">
        <v>328</v>
      </c>
      <c r="B1" s="263"/>
      <c r="C1" s="263"/>
      <c r="D1" s="263"/>
      <c r="E1" s="1"/>
    </row>
    <row r="2" spans="1:5" ht="17.25" customHeight="1">
      <c r="A2" s="263" t="s">
        <v>179</v>
      </c>
      <c r="B2" s="263"/>
      <c r="C2" s="263"/>
      <c r="D2" s="263"/>
      <c r="E2" s="1"/>
    </row>
    <row r="3" spans="1:5" ht="22.5">
      <c r="A3" s="263" t="s">
        <v>418</v>
      </c>
      <c r="B3" s="263"/>
      <c r="C3" s="263"/>
      <c r="D3" s="263"/>
      <c r="E3" s="1"/>
    </row>
    <row r="4" spans="1:5" ht="22.5" customHeight="1">
      <c r="A4" s="133" t="s">
        <v>0</v>
      </c>
      <c r="B4" s="134" t="s">
        <v>1</v>
      </c>
      <c r="C4" s="135" t="s">
        <v>2</v>
      </c>
      <c r="D4" s="135" t="s">
        <v>3</v>
      </c>
      <c r="E4" s="1"/>
    </row>
    <row r="5" spans="1:5" ht="18.75" customHeight="1">
      <c r="A5" s="136" t="s">
        <v>217</v>
      </c>
      <c r="B5" s="137" t="s">
        <v>187</v>
      </c>
      <c r="C5" s="138">
        <v>0</v>
      </c>
      <c r="D5" s="138">
        <v>0</v>
      </c>
      <c r="E5" s="1"/>
    </row>
    <row r="6" spans="1:5" ht="18.75" customHeight="1">
      <c r="A6" s="139" t="s">
        <v>276</v>
      </c>
      <c r="B6" s="140" t="s">
        <v>214</v>
      </c>
      <c r="C6" s="141">
        <v>3792397.2</v>
      </c>
      <c r="D6" s="138">
        <v>0</v>
      </c>
      <c r="E6" s="1"/>
    </row>
    <row r="7" spans="1:5" ht="18.75" customHeight="1">
      <c r="A7" s="139" t="s">
        <v>277</v>
      </c>
      <c r="B7" s="140" t="s">
        <v>215</v>
      </c>
      <c r="C7" s="141">
        <v>1691325.97</v>
      </c>
      <c r="D7" s="138">
        <v>0</v>
      </c>
      <c r="E7" s="1"/>
    </row>
    <row r="8" spans="1:5" ht="18.75" customHeight="1">
      <c r="A8" s="139" t="s">
        <v>278</v>
      </c>
      <c r="B8" s="140" t="s">
        <v>215</v>
      </c>
      <c r="C8" s="141">
        <v>1337955.63</v>
      </c>
      <c r="D8" s="138">
        <v>0</v>
      </c>
      <c r="E8" s="1"/>
    </row>
    <row r="9" spans="1:5" ht="18.75" customHeight="1">
      <c r="A9" s="139" t="s">
        <v>279</v>
      </c>
      <c r="B9" s="140" t="s">
        <v>216</v>
      </c>
      <c r="C9" s="141">
        <v>500000</v>
      </c>
      <c r="D9" s="138">
        <v>0</v>
      </c>
      <c r="E9" s="1"/>
    </row>
    <row r="10" spans="1:5" ht="18.75" customHeight="1">
      <c r="A10" s="139" t="s">
        <v>280</v>
      </c>
      <c r="B10" s="140" t="s">
        <v>215</v>
      </c>
      <c r="C10" s="141">
        <v>8828394.86</v>
      </c>
      <c r="D10" s="138">
        <v>0</v>
      </c>
      <c r="E10" s="1"/>
    </row>
    <row r="11" spans="1:5" ht="18.75" customHeight="1">
      <c r="A11" s="139" t="s">
        <v>292</v>
      </c>
      <c r="B11" s="140" t="s">
        <v>293</v>
      </c>
      <c r="C11" s="138">
        <v>37580</v>
      </c>
      <c r="D11" s="138">
        <v>0</v>
      </c>
      <c r="E11" s="1"/>
    </row>
    <row r="12" spans="1:5" ht="18.75" customHeight="1">
      <c r="A12" s="139" t="s">
        <v>218</v>
      </c>
      <c r="B12" s="140" t="s">
        <v>7</v>
      </c>
      <c r="C12" s="138">
        <v>7700</v>
      </c>
      <c r="D12" s="138">
        <v>0</v>
      </c>
      <c r="E12" s="1"/>
    </row>
    <row r="13" spans="1:5" ht="18.75" customHeight="1">
      <c r="A13" s="139" t="s">
        <v>219</v>
      </c>
      <c r="B13" s="140" t="s">
        <v>8</v>
      </c>
      <c r="C13" s="141">
        <v>20473</v>
      </c>
      <c r="D13" s="138">
        <v>0</v>
      </c>
      <c r="E13" s="1"/>
    </row>
    <row r="14" spans="1:4" ht="18.75" customHeight="1">
      <c r="A14" s="139" t="s">
        <v>220</v>
      </c>
      <c r="B14" s="142" t="s">
        <v>5</v>
      </c>
      <c r="C14" s="138">
        <v>15277</v>
      </c>
      <c r="D14" s="138">
        <v>0</v>
      </c>
    </row>
    <row r="15" spans="1:4" ht="18.75" customHeight="1">
      <c r="A15" s="139" t="s">
        <v>220</v>
      </c>
      <c r="B15" s="142" t="s">
        <v>252</v>
      </c>
      <c r="C15" s="138">
        <v>763000</v>
      </c>
      <c r="D15" s="138">
        <v>0</v>
      </c>
    </row>
    <row r="16" spans="1:5" ht="18.75" customHeight="1">
      <c r="A16" s="28" t="s">
        <v>221</v>
      </c>
      <c r="B16" s="33" t="s">
        <v>10</v>
      </c>
      <c r="C16" s="25">
        <v>770552</v>
      </c>
      <c r="D16" s="138">
        <v>0</v>
      </c>
      <c r="E16" s="1"/>
    </row>
    <row r="17" spans="1:5" ht="18.75" customHeight="1">
      <c r="A17" s="139" t="s">
        <v>222</v>
      </c>
      <c r="B17" s="140" t="s">
        <v>12</v>
      </c>
      <c r="C17" s="141">
        <v>23140</v>
      </c>
      <c r="D17" s="138">
        <v>0</v>
      </c>
      <c r="E17" s="1"/>
    </row>
    <row r="18" spans="1:5" ht="18.75" customHeight="1">
      <c r="A18" s="28" t="s">
        <v>223</v>
      </c>
      <c r="B18" s="33" t="s">
        <v>14</v>
      </c>
      <c r="C18" s="25">
        <v>93660</v>
      </c>
      <c r="D18" s="138">
        <v>0</v>
      </c>
      <c r="E18" s="1"/>
    </row>
    <row r="19" spans="1:5" ht="18.75" customHeight="1">
      <c r="A19" s="139" t="s">
        <v>223</v>
      </c>
      <c r="B19" s="140" t="s">
        <v>274</v>
      </c>
      <c r="C19" s="138">
        <v>0</v>
      </c>
      <c r="D19" s="138">
        <v>0</v>
      </c>
      <c r="E19" s="1"/>
    </row>
    <row r="20" spans="1:5" ht="18.75" customHeight="1">
      <c r="A20" s="28" t="s">
        <v>224</v>
      </c>
      <c r="B20" s="33" t="s">
        <v>16</v>
      </c>
      <c r="C20" s="25">
        <v>43275</v>
      </c>
      <c r="D20" s="138">
        <v>0</v>
      </c>
      <c r="E20" s="1"/>
    </row>
    <row r="21" spans="1:5" ht="18.75" customHeight="1">
      <c r="A21" s="139" t="s">
        <v>225</v>
      </c>
      <c r="B21" s="140" t="s">
        <v>18</v>
      </c>
      <c r="C21" s="138">
        <v>33268</v>
      </c>
      <c r="D21" s="138">
        <v>0</v>
      </c>
      <c r="E21" s="1"/>
    </row>
    <row r="22" spans="1:5" ht="18.75" customHeight="1">
      <c r="A22" s="28" t="s">
        <v>225</v>
      </c>
      <c r="B22" s="33" t="s">
        <v>299</v>
      </c>
      <c r="C22" s="138">
        <v>0</v>
      </c>
      <c r="D22" s="138">
        <v>0</v>
      </c>
      <c r="E22" s="1"/>
    </row>
    <row r="23" spans="1:5" ht="18.75" customHeight="1">
      <c r="A23" s="139" t="s">
        <v>226</v>
      </c>
      <c r="B23" s="140" t="s">
        <v>20</v>
      </c>
      <c r="C23" s="138">
        <v>8310</v>
      </c>
      <c r="D23" s="138">
        <v>0</v>
      </c>
      <c r="E23" s="1"/>
    </row>
    <row r="24" spans="1:5" ht="19.5" customHeight="1">
      <c r="A24" s="28" t="s">
        <v>226</v>
      </c>
      <c r="B24" s="33" t="s">
        <v>305</v>
      </c>
      <c r="C24" s="138">
        <v>0</v>
      </c>
      <c r="D24" s="138">
        <v>0</v>
      </c>
      <c r="E24" s="1"/>
    </row>
    <row r="25" spans="1:5" ht="18.75" customHeight="1">
      <c r="A25" s="139" t="s">
        <v>227</v>
      </c>
      <c r="B25" s="140" t="s">
        <v>22</v>
      </c>
      <c r="C25" s="141">
        <v>181976.02</v>
      </c>
      <c r="D25" s="138">
        <v>0</v>
      </c>
      <c r="E25" s="1"/>
    </row>
    <row r="26" spans="1:5" ht="18.75" customHeight="1">
      <c r="A26" s="143" t="s">
        <v>228</v>
      </c>
      <c r="B26" s="144" t="s">
        <v>24</v>
      </c>
      <c r="C26" s="138">
        <v>813800</v>
      </c>
      <c r="D26" s="138">
        <v>0</v>
      </c>
      <c r="E26" s="1"/>
    </row>
    <row r="27" spans="1:5" ht="18.75" customHeight="1">
      <c r="A27" s="139" t="s">
        <v>229</v>
      </c>
      <c r="B27" s="140" t="s">
        <v>26</v>
      </c>
      <c r="C27" s="138">
        <v>0</v>
      </c>
      <c r="D27" s="138">
        <v>0</v>
      </c>
      <c r="E27" s="1"/>
    </row>
    <row r="28" spans="1:5" ht="18.75" customHeight="1">
      <c r="A28" s="139" t="s">
        <v>230</v>
      </c>
      <c r="B28" s="140" t="s">
        <v>28</v>
      </c>
      <c r="C28" s="138">
        <v>0</v>
      </c>
      <c r="D28" s="138">
        <v>0</v>
      </c>
      <c r="E28" s="1"/>
    </row>
    <row r="29" spans="1:5" ht="18.75" customHeight="1">
      <c r="A29" s="139" t="s">
        <v>230</v>
      </c>
      <c r="B29" s="140" t="s">
        <v>201</v>
      </c>
      <c r="C29" s="138">
        <v>0</v>
      </c>
      <c r="D29" s="138">
        <v>0</v>
      </c>
      <c r="E29" s="1"/>
    </row>
    <row r="30" spans="1:5" ht="18.75" customHeight="1">
      <c r="A30" s="139" t="s">
        <v>231</v>
      </c>
      <c r="B30" s="140" t="s">
        <v>30</v>
      </c>
      <c r="C30" s="138">
        <v>0</v>
      </c>
      <c r="D30" s="138">
        <v>0</v>
      </c>
      <c r="E30" s="1"/>
    </row>
    <row r="31" spans="1:5" ht="18.75" customHeight="1">
      <c r="A31" s="139" t="s">
        <v>232</v>
      </c>
      <c r="B31" s="140" t="s">
        <v>31</v>
      </c>
      <c r="C31" s="138">
        <v>0</v>
      </c>
      <c r="D31" s="141">
        <v>782001</v>
      </c>
      <c r="E31" s="1"/>
    </row>
    <row r="32" spans="1:5" ht="18.75" customHeight="1">
      <c r="A32" s="139" t="s">
        <v>233</v>
      </c>
      <c r="B32" s="145" t="s">
        <v>8</v>
      </c>
      <c r="C32" s="138">
        <v>0</v>
      </c>
      <c r="D32" s="141">
        <v>1684</v>
      </c>
      <c r="E32" s="1"/>
    </row>
    <row r="33" spans="1:5" ht="18.75" customHeight="1">
      <c r="A33" s="139" t="s">
        <v>234</v>
      </c>
      <c r="B33" s="140" t="s">
        <v>35</v>
      </c>
      <c r="C33" s="138">
        <v>0</v>
      </c>
      <c r="D33" s="141">
        <v>3850826</v>
      </c>
      <c r="E33" s="1"/>
    </row>
    <row r="34" spans="1:5" ht="18.75" customHeight="1">
      <c r="A34" s="143" t="s">
        <v>235</v>
      </c>
      <c r="B34" s="144" t="s">
        <v>36</v>
      </c>
      <c r="C34" s="146">
        <v>0</v>
      </c>
      <c r="D34" s="147">
        <v>1428633.17</v>
      </c>
      <c r="E34" s="1"/>
    </row>
    <row r="35" spans="1:5" ht="18.75" customHeight="1">
      <c r="A35" s="148" t="s">
        <v>236</v>
      </c>
      <c r="B35" s="149">
        <v>700</v>
      </c>
      <c r="C35" s="146">
        <v>0</v>
      </c>
      <c r="D35" s="141">
        <v>7605522.22</v>
      </c>
      <c r="E35" s="1"/>
    </row>
    <row r="36" spans="1:5" ht="18.75" customHeight="1">
      <c r="A36" s="150" t="s">
        <v>237</v>
      </c>
      <c r="B36" s="151" t="s">
        <v>34</v>
      </c>
      <c r="C36" s="152">
        <v>0</v>
      </c>
      <c r="D36" s="121">
        <v>5293418.29</v>
      </c>
      <c r="E36" s="1"/>
    </row>
    <row r="37" spans="1:5" ht="19.5" customHeight="1" thickBot="1">
      <c r="A37" s="14"/>
      <c r="B37" s="14"/>
      <c r="C37" s="153">
        <f>SUM(C5:C36)</f>
        <v>18962084.68</v>
      </c>
      <c r="D37" s="153">
        <f>SUM(D5:D36)</f>
        <v>18962084.68</v>
      </c>
      <c r="E37" s="1"/>
    </row>
    <row r="38" spans="1:5" ht="19.5" customHeight="1" thickTop="1">
      <c r="A38" s="14"/>
      <c r="B38" s="14"/>
      <c r="C38" s="32"/>
      <c r="D38" s="32"/>
      <c r="E38" s="1"/>
    </row>
    <row r="39" spans="1:5" ht="19.5" customHeight="1">
      <c r="A39" s="14"/>
      <c r="B39" s="14"/>
      <c r="C39" s="32"/>
      <c r="D39" s="32"/>
      <c r="E39" s="1"/>
    </row>
    <row r="40" spans="1:5" s="2" customFormat="1" ht="19.5" customHeight="1">
      <c r="A40" s="154" t="s">
        <v>329</v>
      </c>
      <c r="B40" s="154"/>
      <c r="C40" s="154"/>
      <c r="D40" s="154"/>
      <c r="E40" s="3"/>
    </row>
    <row r="41" spans="1:5" s="2" customFormat="1" ht="17.25" customHeight="1">
      <c r="A41" s="154" t="s">
        <v>330</v>
      </c>
      <c r="B41" s="154"/>
      <c r="C41" s="154"/>
      <c r="D41" s="154"/>
      <c r="E41" s="3"/>
    </row>
    <row r="42" spans="1:4" s="2" customFormat="1" ht="19.5" customHeight="1">
      <c r="A42" s="264" t="s">
        <v>331</v>
      </c>
      <c r="B42" s="264"/>
      <c r="C42" s="264"/>
      <c r="D42" s="264"/>
    </row>
    <row r="43" s="2" customFormat="1" ht="18.75">
      <c r="A43" s="14" t="s">
        <v>332</v>
      </c>
    </row>
    <row r="46" ht="21.75">
      <c r="A46" s="4"/>
    </row>
    <row r="48" ht="22.5">
      <c r="E48" s="1"/>
    </row>
    <row r="49" spans="1:5" ht="22.5">
      <c r="A49" s="1"/>
      <c r="B49" s="260"/>
      <c r="C49" s="260"/>
      <c r="D49" s="262"/>
      <c r="E49" s="262"/>
    </row>
    <row r="50" spans="1:5" ht="22.5" customHeight="1">
      <c r="A50" s="1"/>
      <c r="B50" s="260"/>
      <c r="C50" s="260"/>
      <c r="D50" s="262"/>
      <c r="E50" s="262"/>
    </row>
    <row r="51" spans="4:5" ht="22.5" customHeight="1">
      <c r="D51" s="261"/>
      <c r="E51" s="261"/>
    </row>
  </sheetData>
  <mergeCells count="9">
    <mergeCell ref="A1:D1"/>
    <mergeCell ref="A2:D2"/>
    <mergeCell ref="A3:D3"/>
    <mergeCell ref="A42:D42"/>
    <mergeCell ref="B50:C50"/>
    <mergeCell ref="D51:E51"/>
    <mergeCell ref="D50:E50"/>
    <mergeCell ref="B49:C49"/>
    <mergeCell ref="D49:E49"/>
  </mergeCells>
  <printOptions/>
  <pageMargins left="1.1811023622047245" right="0" top="0.5511811023622047" bottom="0" header="0.1968503937007874" footer="0.0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SheetLayoutView="100" workbookViewId="0" topLeftCell="A31">
      <selection activeCell="D82" sqref="D82:E82"/>
    </sheetView>
  </sheetViews>
  <sheetFormatPr defaultColWidth="9.140625" defaultRowHeight="21.75"/>
  <cols>
    <col min="1" max="1" width="18.57421875" style="4" customWidth="1"/>
    <col min="2" max="2" width="19.57421875" style="4" customWidth="1"/>
    <col min="3" max="3" width="31.57421875" style="4" customWidth="1"/>
    <col min="4" max="4" width="9.140625" style="4" customWidth="1"/>
    <col min="5" max="5" width="19.28125" style="4" customWidth="1"/>
    <col min="6" max="8" width="9.140625" style="4" customWidth="1"/>
    <col min="9" max="9" width="13.57421875" style="4" bestFit="1" customWidth="1"/>
    <col min="10" max="16384" width="9.140625" style="4" customWidth="1"/>
  </cols>
  <sheetData>
    <row r="1" spans="1:5" ht="21.75">
      <c r="A1" s="265" t="s">
        <v>317</v>
      </c>
      <c r="B1" s="265"/>
      <c r="C1" s="265"/>
      <c r="D1" s="265"/>
      <c r="E1" s="265"/>
    </row>
    <row r="2" spans="1:5" ht="21.75">
      <c r="A2" s="265" t="s">
        <v>318</v>
      </c>
      <c r="B2" s="265"/>
      <c r="C2" s="265"/>
      <c r="D2" s="265"/>
      <c r="E2" s="265"/>
    </row>
    <row r="3" spans="1:5" ht="21.75">
      <c r="A3" s="266" t="s">
        <v>337</v>
      </c>
      <c r="B3" s="266"/>
      <c r="C3" s="266"/>
      <c r="D3" s="266"/>
      <c r="E3" s="266"/>
    </row>
    <row r="4" spans="1:5" ht="21.75">
      <c r="A4" s="267" t="s">
        <v>40</v>
      </c>
      <c r="B4" s="267"/>
      <c r="C4" s="267"/>
      <c r="D4" s="267"/>
      <c r="E4" s="267"/>
    </row>
    <row r="5" spans="1:5" ht="22.5" thickBot="1">
      <c r="A5" s="267" t="s">
        <v>419</v>
      </c>
      <c r="B5" s="267"/>
      <c r="C5" s="267"/>
      <c r="D5" s="267"/>
      <c r="E5" s="267"/>
    </row>
    <row r="6" spans="1:5" ht="22.5" thickTop="1">
      <c r="A6" s="268" t="s">
        <v>41</v>
      </c>
      <c r="B6" s="269"/>
      <c r="C6" s="274" t="s">
        <v>0</v>
      </c>
      <c r="D6" s="253" t="s">
        <v>1</v>
      </c>
      <c r="E6" s="155" t="s">
        <v>42</v>
      </c>
    </row>
    <row r="7" spans="1:5" ht="21.75">
      <c r="A7" s="19" t="s">
        <v>43</v>
      </c>
      <c r="B7" s="19" t="s">
        <v>44</v>
      </c>
      <c r="C7" s="258"/>
      <c r="D7" s="254"/>
      <c r="E7" s="20" t="s">
        <v>44</v>
      </c>
    </row>
    <row r="8" spans="1:5" ht="22.5" thickBot="1">
      <c r="A8" s="22" t="s">
        <v>45</v>
      </c>
      <c r="B8" s="22" t="s">
        <v>45</v>
      </c>
      <c r="C8" s="259"/>
      <c r="D8" s="255"/>
      <c r="E8" s="23" t="s">
        <v>45</v>
      </c>
    </row>
    <row r="9" spans="1:5" ht="20.25" customHeight="1" thickTop="1">
      <c r="A9" s="24"/>
      <c r="B9" s="25">
        <v>15794694.31</v>
      </c>
      <c r="C9" s="14" t="s">
        <v>46</v>
      </c>
      <c r="D9" s="156"/>
      <c r="E9" s="25">
        <v>17103385.58</v>
      </c>
    </row>
    <row r="10" spans="1:5" ht="21.75">
      <c r="A10" s="24"/>
      <c r="B10" s="25"/>
      <c r="C10" s="122" t="s">
        <v>47</v>
      </c>
      <c r="D10" s="156"/>
      <c r="E10" s="25"/>
    </row>
    <row r="11" spans="1:9" ht="21.75">
      <c r="A11" s="24">
        <v>280000</v>
      </c>
      <c r="B11" s="25">
        <v>1205.77</v>
      </c>
      <c r="C11" s="14" t="s">
        <v>48</v>
      </c>
      <c r="D11" s="33" t="s">
        <v>49</v>
      </c>
      <c r="E11" s="25">
        <v>634.92</v>
      </c>
      <c r="I11" s="16"/>
    </row>
    <row r="12" spans="1:9" ht="21.75">
      <c r="A12" s="24">
        <v>31200</v>
      </c>
      <c r="B12" s="25">
        <v>2580.97</v>
      </c>
      <c r="C12" s="14" t="s">
        <v>188</v>
      </c>
      <c r="D12" s="33" t="s">
        <v>50</v>
      </c>
      <c r="E12" s="25">
        <v>1630</v>
      </c>
      <c r="I12" s="16"/>
    </row>
    <row r="13" spans="1:9" ht="21.75">
      <c r="A13" s="24">
        <v>40000</v>
      </c>
      <c r="B13" s="25">
        <v>0</v>
      </c>
      <c r="C13" s="14" t="s">
        <v>51</v>
      </c>
      <c r="D13" s="33" t="s">
        <v>263</v>
      </c>
      <c r="E13" s="25">
        <v>0</v>
      </c>
      <c r="I13" s="16"/>
    </row>
    <row r="14" spans="1:9" ht="21.75">
      <c r="A14" s="24">
        <v>700000</v>
      </c>
      <c r="B14" s="25">
        <v>95285</v>
      </c>
      <c r="C14" s="14" t="s">
        <v>52</v>
      </c>
      <c r="D14" s="33" t="s">
        <v>264</v>
      </c>
      <c r="E14" s="25">
        <v>59138</v>
      </c>
      <c r="I14" s="16"/>
    </row>
    <row r="15" spans="1:9" ht="21.75">
      <c r="A15" s="24">
        <v>60100</v>
      </c>
      <c r="B15" s="25">
        <v>2950</v>
      </c>
      <c r="C15" s="14" t="s">
        <v>77</v>
      </c>
      <c r="D15" s="33" t="s">
        <v>265</v>
      </c>
      <c r="E15" s="25">
        <v>750</v>
      </c>
      <c r="I15" s="16"/>
    </row>
    <row r="16" spans="1:5" ht="21.75">
      <c r="A16" s="24">
        <v>0</v>
      </c>
      <c r="B16" s="25">
        <v>0</v>
      </c>
      <c r="C16" s="14" t="s">
        <v>53</v>
      </c>
      <c r="D16" s="33" t="s">
        <v>266</v>
      </c>
      <c r="E16" s="25">
        <v>0</v>
      </c>
    </row>
    <row r="17" spans="1:5" ht="21.75">
      <c r="A17" s="24">
        <v>9475700</v>
      </c>
      <c r="B17" s="25">
        <v>1262902.26</v>
      </c>
      <c r="C17" s="14" t="s">
        <v>54</v>
      </c>
      <c r="D17" s="33" t="s">
        <v>55</v>
      </c>
      <c r="E17" s="25">
        <v>790678.09</v>
      </c>
    </row>
    <row r="18" spans="1:5" ht="21.75">
      <c r="A18" s="24">
        <v>7413000</v>
      </c>
      <c r="B18" s="25">
        <v>1388902</v>
      </c>
      <c r="C18" s="14" t="s">
        <v>23</v>
      </c>
      <c r="D18" s="33" t="s">
        <v>56</v>
      </c>
      <c r="E18" s="25">
        <v>0</v>
      </c>
    </row>
    <row r="19" spans="1:5" ht="22.5" thickBot="1">
      <c r="A19" s="30">
        <f>SUM(A9:A18)</f>
        <v>18000000</v>
      </c>
      <c r="B19" s="31">
        <f>SUM(B11:B18)</f>
        <v>2753826</v>
      </c>
      <c r="C19" s="14"/>
      <c r="D19" s="33"/>
      <c r="E19" s="31">
        <f>SUM(E11:E18)</f>
        <v>852831.01</v>
      </c>
    </row>
    <row r="20" spans="1:9" ht="22.5" thickTop="1">
      <c r="A20" s="34"/>
      <c r="B20" s="25">
        <v>1097000</v>
      </c>
      <c r="C20" s="14" t="s">
        <v>57</v>
      </c>
      <c r="D20" s="33" t="s">
        <v>58</v>
      </c>
      <c r="E20" s="25">
        <v>1097000</v>
      </c>
      <c r="I20" s="16"/>
    </row>
    <row r="21" spans="1:9" ht="21.75">
      <c r="A21" s="34"/>
      <c r="B21" s="25">
        <v>59409.87</v>
      </c>
      <c r="C21" s="14" t="s">
        <v>239</v>
      </c>
      <c r="D21" s="33" t="s">
        <v>36</v>
      </c>
      <c r="E21" s="25">
        <v>25072.32</v>
      </c>
      <c r="I21" s="16"/>
    </row>
    <row r="22" spans="1:9" ht="21.75">
      <c r="A22" s="34"/>
      <c r="B22" s="25">
        <v>0</v>
      </c>
      <c r="C22" s="14" t="s">
        <v>6</v>
      </c>
      <c r="D22" s="33" t="s">
        <v>7</v>
      </c>
      <c r="E22" s="25">
        <v>0</v>
      </c>
      <c r="I22" s="16"/>
    </row>
    <row r="23" spans="1:9" ht="21.75">
      <c r="A23" s="34"/>
      <c r="B23" s="25">
        <v>0</v>
      </c>
      <c r="C23" s="14" t="s">
        <v>296</v>
      </c>
      <c r="D23" s="33" t="s">
        <v>293</v>
      </c>
      <c r="E23" s="25">
        <v>0</v>
      </c>
      <c r="I23" s="16"/>
    </row>
    <row r="24" spans="1:9" ht="21.75">
      <c r="A24" s="34"/>
      <c r="B24" s="25">
        <v>0</v>
      </c>
      <c r="C24" s="14" t="s">
        <v>32</v>
      </c>
      <c r="D24" s="33" t="s">
        <v>33</v>
      </c>
      <c r="E24" s="25">
        <v>0</v>
      </c>
      <c r="I24" s="16"/>
    </row>
    <row r="25" spans="1:9" ht="21.75">
      <c r="A25" s="34"/>
      <c r="B25" s="25">
        <v>0</v>
      </c>
      <c r="C25" s="14" t="s">
        <v>9</v>
      </c>
      <c r="D25" s="33" t="s">
        <v>10</v>
      </c>
      <c r="E25" s="25">
        <v>110</v>
      </c>
      <c r="I25" s="16"/>
    </row>
    <row r="26" spans="1:9" ht="21.75">
      <c r="A26" s="34"/>
      <c r="B26" s="25"/>
      <c r="C26" s="14"/>
      <c r="D26" s="33"/>
      <c r="E26" s="25"/>
      <c r="I26" s="16"/>
    </row>
    <row r="27" spans="1:9" ht="21.75">
      <c r="A27" s="34"/>
      <c r="B27" s="25"/>
      <c r="C27" s="14"/>
      <c r="D27" s="33"/>
      <c r="E27" s="25"/>
      <c r="I27" s="16"/>
    </row>
    <row r="28" spans="1:9" ht="21.75">
      <c r="A28" s="34"/>
      <c r="B28" s="25"/>
      <c r="C28" s="14"/>
      <c r="D28" s="33"/>
      <c r="E28" s="129"/>
      <c r="I28" s="16"/>
    </row>
    <row r="29" spans="1:9" ht="21.75">
      <c r="A29" s="34"/>
      <c r="B29" s="25"/>
      <c r="C29" s="14"/>
      <c r="D29" s="33"/>
      <c r="E29" s="25"/>
      <c r="I29" s="16"/>
    </row>
    <row r="30" spans="1:9" ht="21.75">
      <c r="A30" s="34"/>
      <c r="B30" s="25"/>
      <c r="C30" s="14"/>
      <c r="D30" s="33"/>
      <c r="E30" s="129"/>
      <c r="I30" s="16"/>
    </row>
    <row r="31" spans="1:9" ht="21.75">
      <c r="A31" s="34"/>
      <c r="B31" s="25"/>
      <c r="C31" s="14"/>
      <c r="D31" s="151"/>
      <c r="E31" s="25"/>
      <c r="I31" s="16"/>
    </row>
    <row r="32" spans="1:9" ht="21.75">
      <c r="A32" s="34"/>
      <c r="B32" s="35">
        <f>SUM(B20:B30)</f>
        <v>1156409.87</v>
      </c>
      <c r="C32" s="14"/>
      <c r="D32" s="36"/>
      <c r="E32" s="35">
        <f>SUM(E20:E31)</f>
        <v>1122182.32</v>
      </c>
      <c r="I32" s="16"/>
    </row>
    <row r="33" spans="1:9" ht="22.5" thickBot="1">
      <c r="A33" s="34"/>
      <c r="B33" s="31">
        <f>SUM(B19+B32)</f>
        <v>3910235.87</v>
      </c>
      <c r="C33" s="132" t="s">
        <v>319</v>
      </c>
      <c r="D33" s="36"/>
      <c r="E33" s="31">
        <f>SUM(E19+E32)</f>
        <v>1975013.33</v>
      </c>
      <c r="I33" s="16"/>
    </row>
    <row r="34" spans="1:9" ht="22.5" thickTop="1">
      <c r="A34" s="16"/>
      <c r="B34" s="16"/>
      <c r="D34" s="17"/>
      <c r="E34" s="16"/>
      <c r="I34" s="16"/>
    </row>
    <row r="35" spans="1:9" ht="21.75">
      <c r="A35" s="16"/>
      <c r="B35" s="16"/>
      <c r="D35" s="17"/>
      <c r="E35" s="16"/>
      <c r="I35" s="16"/>
    </row>
    <row r="36" spans="1:5" ht="21.75">
      <c r="A36" s="16"/>
      <c r="B36" s="16"/>
      <c r="D36" s="17"/>
      <c r="E36" s="16"/>
    </row>
    <row r="37" spans="1:5" ht="21.75">
      <c r="A37" s="16"/>
      <c r="B37" s="16"/>
      <c r="D37" s="17"/>
      <c r="E37" s="16"/>
    </row>
    <row r="38" spans="1:5" ht="21.75">
      <c r="A38" s="16"/>
      <c r="B38" s="16"/>
      <c r="D38" s="17"/>
      <c r="E38" s="16"/>
    </row>
    <row r="39" spans="1:5" ht="22.5" thickBot="1">
      <c r="A39" s="16"/>
      <c r="B39" s="16"/>
      <c r="D39" s="17"/>
      <c r="E39" s="16"/>
    </row>
    <row r="40" spans="1:6" ht="22.5" customHeight="1" thickTop="1">
      <c r="A40" s="268" t="s">
        <v>41</v>
      </c>
      <c r="B40" s="269"/>
      <c r="C40" s="274" t="s">
        <v>0</v>
      </c>
      <c r="D40" s="253" t="s">
        <v>1</v>
      </c>
      <c r="E40" s="18" t="s">
        <v>42</v>
      </c>
      <c r="F40" s="14"/>
    </row>
    <row r="41" spans="1:6" ht="23.25" customHeight="1">
      <c r="A41" s="19" t="s">
        <v>43</v>
      </c>
      <c r="B41" s="20" t="s">
        <v>44</v>
      </c>
      <c r="C41" s="258"/>
      <c r="D41" s="254"/>
      <c r="E41" s="21" t="s">
        <v>44</v>
      </c>
      <c r="F41" s="14"/>
    </row>
    <row r="42" spans="1:6" ht="15.75" customHeight="1" thickBot="1">
      <c r="A42" s="22" t="s">
        <v>45</v>
      </c>
      <c r="B42" s="23" t="s">
        <v>45</v>
      </c>
      <c r="C42" s="259"/>
      <c r="D42" s="255"/>
      <c r="E42" s="22" t="s">
        <v>45</v>
      </c>
      <c r="F42" s="14"/>
    </row>
    <row r="43" spans="1:6" ht="21.75" customHeight="1" thickTop="1">
      <c r="A43" s="24"/>
      <c r="B43" s="25"/>
      <c r="C43" s="122" t="s">
        <v>59</v>
      </c>
      <c r="D43" s="26"/>
      <c r="E43" s="25"/>
      <c r="F43" s="14"/>
    </row>
    <row r="44" spans="1:6" ht="18" customHeight="1">
      <c r="A44" s="24">
        <v>689800</v>
      </c>
      <c r="B44" s="25">
        <v>15277</v>
      </c>
      <c r="C44" s="14" t="s">
        <v>4</v>
      </c>
      <c r="D44" s="27" t="s">
        <v>5</v>
      </c>
      <c r="E44" s="25">
        <v>15277</v>
      </c>
      <c r="F44" s="14"/>
    </row>
    <row r="45" spans="1:6" ht="18" customHeight="1">
      <c r="A45" s="24">
        <v>366000</v>
      </c>
      <c r="B45" s="25">
        <v>0</v>
      </c>
      <c r="C45" s="14" t="s">
        <v>4</v>
      </c>
      <c r="D45" s="27" t="s">
        <v>60</v>
      </c>
      <c r="E45" s="25">
        <v>0</v>
      </c>
      <c r="F45" s="14"/>
    </row>
    <row r="46" spans="1:6" ht="18" customHeight="1">
      <c r="A46" s="24">
        <v>4919500</v>
      </c>
      <c r="B46" s="25">
        <v>770552</v>
      </c>
      <c r="C46" s="14" t="s">
        <v>9</v>
      </c>
      <c r="D46" s="27" t="s">
        <v>10</v>
      </c>
      <c r="E46" s="25">
        <v>388402</v>
      </c>
      <c r="F46" s="14"/>
    </row>
    <row r="47" spans="1:6" ht="18" customHeight="1">
      <c r="A47" s="24">
        <v>141300</v>
      </c>
      <c r="B47" s="25">
        <v>23140</v>
      </c>
      <c r="C47" s="14" t="s">
        <v>11</v>
      </c>
      <c r="D47" s="27" t="s">
        <v>12</v>
      </c>
      <c r="E47" s="25">
        <v>11570</v>
      </c>
      <c r="F47" s="14"/>
    </row>
    <row r="48" spans="1:6" ht="18" customHeight="1">
      <c r="A48" s="24">
        <v>577900</v>
      </c>
      <c r="B48" s="25">
        <v>93660</v>
      </c>
      <c r="C48" s="14" t="s">
        <v>13</v>
      </c>
      <c r="D48" s="27" t="s">
        <v>14</v>
      </c>
      <c r="E48" s="25">
        <v>46830</v>
      </c>
      <c r="F48" s="14"/>
    </row>
    <row r="49" spans="1:6" ht="18" customHeight="1">
      <c r="A49" s="24">
        <v>981600</v>
      </c>
      <c r="B49" s="25">
        <v>43275</v>
      </c>
      <c r="C49" s="14" t="s">
        <v>15</v>
      </c>
      <c r="D49" s="27" t="s">
        <v>16</v>
      </c>
      <c r="E49" s="25">
        <v>26075</v>
      </c>
      <c r="F49" s="14"/>
    </row>
    <row r="50" spans="1:6" ht="18" customHeight="1">
      <c r="A50" s="24">
        <v>1516000</v>
      </c>
      <c r="B50" s="25">
        <v>33268</v>
      </c>
      <c r="C50" s="14" t="s">
        <v>17</v>
      </c>
      <c r="D50" s="27" t="s">
        <v>18</v>
      </c>
      <c r="E50" s="25">
        <v>29608</v>
      </c>
      <c r="F50" s="14"/>
    </row>
    <row r="51" spans="1:6" ht="18" customHeight="1">
      <c r="A51" s="24">
        <v>1129300</v>
      </c>
      <c r="B51" s="25">
        <v>0</v>
      </c>
      <c r="C51" s="14" t="s">
        <v>17</v>
      </c>
      <c r="D51" s="27" t="s">
        <v>204</v>
      </c>
      <c r="E51" s="25">
        <v>0</v>
      </c>
      <c r="F51" s="14"/>
    </row>
    <row r="52" spans="1:6" ht="18" customHeight="1">
      <c r="A52" s="24">
        <v>467400</v>
      </c>
      <c r="B52" s="25">
        <v>7610</v>
      </c>
      <c r="C52" s="14" t="s">
        <v>19</v>
      </c>
      <c r="D52" s="27" t="s">
        <v>20</v>
      </c>
      <c r="E52" s="25">
        <v>7610</v>
      </c>
      <c r="F52" s="14"/>
    </row>
    <row r="53" spans="1:6" ht="18" customHeight="1">
      <c r="A53" s="24">
        <v>1402400</v>
      </c>
      <c r="B53" s="25">
        <v>700</v>
      </c>
      <c r="C53" s="14" t="s">
        <v>19</v>
      </c>
      <c r="D53" s="27" t="s">
        <v>61</v>
      </c>
      <c r="E53" s="25">
        <v>700</v>
      </c>
      <c r="F53" s="14"/>
    </row>
    <row r="54" spans="1:6" ht="18" customHeight="1">
      <c r="A54" s="24">
        <v>479500</v>
      </c>
      <c r="B54" s="25">
        <v>181976.02</v>
      </c>
      <c r="C54" s="14" t="s">
        <v>21</v>
      </c>
      <c r="D54" s="27" t="s">
        <v>22</v>
      </c>
      <c r="E54" s="25">
        <v>90647.25</v>
      </c>
      <c r="F54" s="14"/>
    </row>
    <row r="55" spans="1:6" ht="18" customHeight="1">
      <c r="A55" s="24">
        <v>800000</v>
      </c>
      <c r="B55" s="25">
        <v>0</v>
      </c>
      <c r="C55" s="28" t="s">
        <v>21</v>
      </c>
      <c r="D55" s="29" t="s">
        <v>241</v>
      </c>
      <c r="E55" s="25">
        <v>0</v>
      </c>
      <c r="F55" s="14"/>
    </row>
    <row r="56" spans="1:6" ht="18" customHeight="1">
      <c r="A56" s="24">
        <v>60000</v>
      </c>
      <c r="B56" s="25">
        <v>0</v>
      </c>
      <c r="C56" s="14" t="s">
        <v>23</v>
      </c>
      <c r="D56" s="27" t="s">
        <v>24</v>
      </c>
      <c r="E56" s="25">
        <v>0</v>
      </c>
      <c r="F56" s="14"/>
    </row>
    <row r="57" spans="1:6" ht="18" customHeight="1">
      <c r="A57" s="24">
        <v>1737600</v>
      </c>
      <c r="B57" s="25">
        <v>813800</v>
      </c>
      <c r="C57" s="14" t="s">
        <v>23</v>
      </c>
      <c r="D57" s="27" t="s">
        <v>62</v>
      </c>
      <c r="E57" s="25">
        <v>813800</v>
      </c>
      <c r="F57" s="14"/>
    </row>
    <row r="58" spans="1:6" ht="18" customHeight="1">
      <c r="A58" s="24">
        <v>104800</v>
      </c>
      <c r="B58" s="25">
        <v>0</v>
      </c>
      <c r="C58" s="14" t="s">
        <v>25</v>
      </c>
      <c r="D58" s="27" t="s">
        <v>210</v>
      </c>
      <c r="E58" s="25">
        <v>0</v>
      </c>
      <c r="F58" s="14"/>
    </row>
    <row r="59" spans="1:6" ht="18" customHeight="1">
      <c r="A59" s="24">
        <v>236000</v>
      </c>
      <c r="B59" s="25">
        <v>0</v>
      </c>
      <c r="C59" s="14" t="s">
        <v>27</v>
      </c>
      <c r="D59" s="27" t="s">
        <v>28</v>
      </c>
      <c r="E59" s="25">
        <v>0</v>
      </c>
      <c r="F59" s="14"/>
    </row>
    <row r="60" spans="1:6" ht="18" customHeight="1">
      <c r="A60" s="24">
        <v>1872900</v>
      </c>
      <c r="B60" s="25">
        <v>0</v>
      </c>
      <c r="C60" s="14" t="s">
        <v>27</v>
      </c>
      <c r="D60" s="27" t="s">
        <v>193</v>
      </c>
      <c r="E60" s="25">
        <v>0</v>
      </c>
      <c r="F60" s="14"/>
    </row>
    <row r="61" spans="1:6" ht="18" customHeight="1">
      <c r="A61" s="25">
        <v>0</v>
      </c>
      <c r="B61" s="25">
        <v>0</v>
      </c>
      <c r="C61" s="14" t="s">
        <v>29</v>
      </c>
      <c r="D61" s="27" t="s">
        <v>30</v>
      </c>
      <c r="E61" s="25">
        <v>0</v>
      </c>
      <c r="F61" s="14"/>
    </row>
    <row r="62" spans="1:6" ht="18.75" customHeight="1" thickBot="1">
      <c r="A62" s="30">
        <f>SUM(A44:A61)</f>
        <v>17482000</v>
      </c>
      <c r="B62" s="31">
        <f>SUM(B44:B61)</f>
        <v>1983258.02</v>
      </c>
      <c r="C62" s="14"/>
      <c r="D62" s="27"/>
      <c r="E62" s="31">
        <f>SUM(E44:E61)</f>
        <v>1430519.25</v>
      </c>
      <c r="F62" s="14"/>
    </row>
    <row r="63" spans="1:6" ht="19.5" customHeight="1" thickTop="1">
      <c r="A63" s="32"/>
      <c r="B63" s="25">
        <v>0</v>
      </c>
      <c r="C63" s="14" t="s">
        <v>27</v>
      </c>
      <c r="D63" s="27" t="s">
        <v>201</v>
      </c>
      <c r="E63" s="25">
        <v>0</v>
      </c>
      <c r="F63" s="14"/>
    </row>
    <row r="64" spans="1:6" ht="19.5" customHeight="1">
      <c r="A64" s="34"/>
      <c r="B64" s="25">
        <v>55002.5</v>
      </c>
      <c r="C64" s="14" t="s">
        <v>239</v>
      </c>
      <c r="D64" s="33" t="s">
        <v>36</v>
      </c>
      <c r="E64" s="25">
        <v>0</v>
      </c>
      <c r="F64" s="14"/>
    </row>
    <row r="65" spans="1:6" ht="19.5" customHeight="1">
      <c r="A65" s="32"/>
      <c r="B65" s="25">
        <v>37580</v>
      </c>
      <c r="C65" s="14" t="s">
        <v>296</v>
      </c>
      <c r="D65" s="27" t="s">
        <v>293</v>
      </c>
      <c r="E65" s="25">
        <v>781790</v>
      </c>
      <c r="F65" s="14"/>
    </row>
    <row r="66" spans="1:6" ht="19.5" customHeight="1">
      <c r="A66" s="32"/>
      <c r="B66" s="25">
        <v>7700</v>
      </c>
      <c r="C66" s="14" t="s">
        <v>6</v>
      </c>
      <c r="D66" s="27" t="s">
        <v>7</v>
      </c>
      <c r="E66" s="25">
        <v>7700</v>
      </c>
      <c r="F66" s="14"/>
    </row>
    <row r="67" spans="1:6" ht="19.5" customHeight="1">
      <c r="A67" s="32"/>
      <c r="B67" s="25">
        <v>60000</v>
      </c>
      <c r="C67" s="14" t="s">
        <v>238</v>
      </c>
      <c r="D67" s="27" t="s">
        <v>31</v>
      </c>
      <c r="E67" s="25">
        <v>60000</v>
      </c>
      <c r="F67" s="14"/>
    </row>
    <row r="68" spans="1:6" ht="19.5" customHeight="1">
      <c r="A68" s="34"/>
      <c r="B68" s="25">
        <v>648316</v>
      </c>
      <c r="C68" s="14" t="s">
        <v>240</v>
      </c>
      <c r="D68" s="33" t="s">
        <v>8</v>
      </c>
      <c r="E68" s="25">
        <v>648316</v>
      </c>
      <c r="F68" s="14"/>
    </row>
    <row r="69" spans="1:9" ht="19.5" customHeight="1">
      <c r="A69" s="32"/>
      <c r="B69" s="25">
        <v>0</v>
      </c>
      <c r="C69" s="14" t="s">
        <v>32</v>
      </c>
      <c r="D69" s="27" t="s">
        <v>33</v>
      </c>
      <c r="E69" s="25">
        <v>0</v>
      </c>
      <c r="F69" s="14"/>
      <c r="I69" s="16"/>
    </row>
    <row r="70" spans="1:9" ht="19.5" customHeight="1">
      <c r="A70" s="34"/>
      <c r="B70" s="25">
        <v>763000</v>
      </c>
      <c r="C70" s="14" t="s">
        <v>4</v>
      </c>
      <c r="D70" s="33" t="s">
        <v>252</v>
      </c>
      <c r="E70" s="25">
        <v>0</v>
      </c>
      <c r="F70" s="14"/>
      <c r="I70" s="16"/>
    </row>
    <row r="71" spans="1:9" ht="19.5" customHeight="1">
      <c r="A71" s="34"/>
      <c r="B71" s="25">
        <v>0</v>
      </c>
      <c r="C71" s="14" t="s">
        <v>13</v>
      </c>
      <c r="D71" s="33" t="s">
        <v>274</v>
      </c>
      <c r="E71" s="25">
        <v>0</v>
      </c>
      <c r="F71" s="14"/>
      <c r="I71" s="16"/>
    </row>
    <row r="72" spans="1:9" ht="19.5" customHeight="1">
      <c r="A72" s="34"/>
      <c r="B72" s="25">
        <v>0</v>
      </c>
      <c r="C72" s="14" t="s">
        <v>17</v>
      </c>
      <c r="D72" s="33" t="s">
        <v>299</v>
      </c>
      <c r="E72" s="25">
        <v>0</v>
      </c>
      <c r="F72" s="14"/>
      <c r="I72" s="16"/>
    </row>
    <row r="73" spans="1:9" ht="19.5" customHeight="1">
      <c r="A73" s="34"/>
      <c r="B73" s="25">
        <v>0</v>
      </c>
      <c r="C73" s="14" t="s">
        <v>19</v>
      </c>
      <c r="D73" s="151" t="s">
        <v>305</v>
      </c>
      <c r="E73" s="25">
        <v>0</v>
      </c>
      <c r="F73" s="14"/>
      <c r="I73" s="16"/>
    </row>
    <row r="74" spans="1:9" ht="18" customHeight="1">
      <c r="A74" s="34"/>
      <c r="B74" s="35">
        <f>SUM(B63:B73)</f>
        <v>1571598.5</v>
      </c>
      <c r="C74" s="14"/>
      <c r="D74" s="36"/>
      <c r="E74" s="35">
        <f>SUM(E63:E73)</f>
        <v>1497806</v>
      </c>
      <c r="F74" s="14"/>
      <c r="I74" s="16"/>
    </row>
    <row r="75" spans="1:9" ht="18" customHeight="1">
      <c r="A75" s="34"/>
      <c r="B75" s="35">
        <f>SUM(B62+B74)</f>
        <v>3554856.52</v>
      </c>
      <c r="C75" s="270" t="s">
        <v>63</v>
      </c>
      <c r="D75" s="271"/>
      <c r="E75" s="35">
        <f>SUM(E62+E74)</f>
        <v>2928325.25</v>
      </c>
      <c r="F75" s="14"/>
      <c r="I75" s="16"/>
    </row>
    <row r="76" spans="1:9" ht="17.25" customHeight="1">
      <c r="A76" s="34"/>
      <c r="B76" s="25">
        <f>B33-B75</f>
        <v>355379.3500000001</v>
      </c>
      <c r="C76" s="270" t="s">
        <v>64</v>
      </c>
      <c r="D76" s="256"/>
      <c r="E76" s="252"/>
      <c r="F76" s="14"/>
      <c r="I76" s="16"/>
    </row>
    <row r="77" spans="1:9" ht="17.25" customHeight="1">
      <c r="A77" s="34"/>
      <c r="B77" s="25"/>
      <c r="C77" s="270" t="s">
        <v>65</v>
      </c>
      <c r="D77" s="271"/>
      <c r="E77" s="25"/>
      <c r="F77" s="14"/>
      <c r="I77" s="16"/>
    </row>
    <row r="78" spans="1:9" ht="18" customHeight="1">
      <c r="A78" s="34"/>
      <c r="B78" s="7"/>
      <c r="C78" s="270" t="s">
        <v>66</v>
      </c>
      <c r="D78" s="256"/>
      <c r="E78" s="25">
        <f>E33-E75</f>
        <v>-953311.9199999999</v>
      </c>
      <c r="F78" s="14"/>
      <c r="I78" s="16"/>
    </row>
    <row r="79" spans="1:9" ht="18" customHeight="1" thickBot="1">
      <c r="A79" s="34"/>
      <c r="B79" s="31">
        <f>SUM(B9+B33-B75)</f>
        <v>16150073.66</v>
      </c>
      <c r="C79" s="270" t="s">
        <v>67</v>
      </c>
      <c r="D79" s="271"/>
      <c r="E79" s="31">
        <f>SUM(E9+E33-E75)</f>
        <v>16150073.659999996</v>
      </c>
      <c r="F79" s="14"/>
      <c r="I79" s="16"/>
    </row>
    <row r="80" spans="1:9" ht="18" customHeight="1" thickTop="1">
      <c r="A80" s="34"/>
      <c r="B80" s="32"/>
      <c r="C80" s="127"/>
      <c r="D80" s="127"/>
      <c r="E80" s="32"/>
      <c r="F80" s="14"/>
      <c r="I80" s="16"/>
    </row>
    <row r="81" spans="1:9" ht="18" customHeight="1">
      <c r="A81" s="34"/>
      <c r="B81" s="32"/>
      <c r="C81" s="127"/>
      <c r="D81" s="127"/>
      <c r="E81" s="32"/>
      <c r="F81" s="14"/>
      <c r="I81" s="16"/>
    </row>
    <row r="82" spans="1:9" ht="20.25" customHeight="1">
      <c r="A82" s="34" t="s">
        <v>37</v>
      </c>
      <c r="B82" s="34"/>
      <c r="C82" s="14" t="s">
        <v>37</v>
      </c>
      <c r="D82" s="273" t="s">
        <v>37</v>
      </c>
      <c r="E82" s="273"/>
      <c r="F82" s="14"/>
      <c r="I82" s="16"/>
    </row>
    <row r="83" spans="1:9" ht="18" customHeight="1">
      <c r="A83" s="272" t="s">
        <v>333</v>
      </c>
      <c r="B83" s="272"/>
      <c r="C83" s="154" t="s">
        <v>334</v>
      </c>
      <c r="D83" s="273" t="s">
        <v>281</v>
      </c>
      <c r="E83" s="273"/>
      <c r="F83" s="14"/>
      <c r="I83" s="16"/>
    </row>
    <row r="84" spans="1:9" ht="16.5" customHeight="1">
      <c r="A84" s="272" t="s">
        <v>288</v>
      </c>
      <c r="B84" s="272"/>
      <c r="C84" s="154" t="s">
        <v>253</v>
      </c>
      <c r="D84" s="130" t="s">
        <v>335</v>
      </c>
      <c r="E84" s="130"/>
      <c r="F84" s="157"/>
      <c r="I84" s="16"/>
    </row>
    <row r="85" spans="1:9" ht="18.75" customHeight="1">
      <c r="A85" s="264" t="s">
        <v>336</v>
      </c>
      <c r="B85" s="264"/>
      <c r="C85" s="14"/>
      <c r="I85" s="37"/>
    </row>
  </sheetData>
  <mergeCells count="21">
    <mergeCell ref="D82:E82"/>
    <mergeCell ref="C78:D78"/>
    <mergeCell ref="C76:D76"/>
    <mergeCell ref="A5:E5"/>
    <mergeCell ref="A6:B6"/>
    <mergeCell ref="C6:C8"/>
    <mergeCell ref="D6:D8"/>
    <mergeCell ref="A85:B85"/>
    <mergeCell ref="A40:B40"/>
    <mergeCell ref="C75:D75"/>
    <mergeCell ref="C79:D79"/>
    <mergeCell ref="A84:B84"/>
    <mergeCell ref="A83:B83"/>
    <mergeCell ref="D83:E83"/>
    <mergeCell ref="C77:D77"/>
    <mergeCell ref="C40:C42"/>
    <mergeCell ref="D40:D42"/>
    <mergeCell ref="A1:E1"/>
    <mergeCell ref="A2:E2"/>
    <mergeCell ref="A3:E3"/>
    <mergeCell ref="A4:E4"/>
  </mergeCells>
  <printOptions/>
  <pageMargins left="0.5511811023622047" right="0.1968503937007874" top="0.3937007874015748" bottom="0" header="0.3937007874015748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workbookViewId="0" topLeftCell="A1">
      <selection activeCell="A65" sqref="A65:IV65"/>
    </sheetView>
  </sheetViews>
  <sheetFormatPr defaultColWidth="9.140625" defaultRowHeight="21.75"/>
  <cols>
    <col min="1" max="1" width="4.7109375" style="41" customWidth="1"/>
    <col min="2" max="2" width="17.7109375" style="56" customWidth="1"/>
    <col min="3" max="3" width="16.421875" style="41" customWidth="1"/>
    <col min="4" max="4" width="18.140625" style="57" customWidth="1"/>
    <col min="5" max="5" width="7.00390625" style="41" customWidth="1"/>
    <col min="6" max="6" width="6.421875" style="41" customWidth="1"/>
    <col min="7" max="7" width="6.7109375" style="41" customWidth="1"/>
    <col min="8" max="8" width="20.8515625" style="66" customWidth="1"/>
    <col min="9" max="9" width="10.8515625" style="41" customWidth="1"/>
    <col min="10" max="16384" width="9.140625" style="41" customWidth="1"/>
  </cols>
  <sheetData>
    <row r="1" spans="1:8" ht="23.25">
      <c r="A1" s="292" t="s">
        <v>38</v>
      </c>
      <c r="B1" s="293"/>
      <c r="C1" s="293"/>
      <c r="D1" s="294"/>
      <c r="E1" s="38"/>
      <c r="F1" s="39"/>
      <c r="G1" s="39"/>
      <c r="H1" s="40"/>
    </row>
    <row r="2" spans="1:9" ht="23.25">
      <c r="A2" s="289" t="s">
        <v>39</v>
      </c>
      <c r="B2" s="290"/>
      <c r="C2" s="290"/>
      <c r="D2" s="291"/>
      <c r="E2" s="71" t="s">
        <v>303</v>
      </c>
      <c r="F2" s="72"/>
      <c r="G2" s="72"/>
      <c r="H2" s="73"/>
      <c r="I2" s="14"/>
    </row>
    <row r="3" spans="1:9" ht="23.25">
      <c r="A3" s="295" t="s">
        <v>167</v>
      </c>
      <c r="B3" s="295"/>
      <c r="C3" s="295"/>
      <c r="D3" s="295"/>
      <c r="E3" s="281" t="s">
        <v>304</v>
      </c>
      <c r="F3" s="282"/>
      <c r="G3" s="282"/>
      <c r="H3" s="283"/>
      <c r="I3" s="14"/>
    </row>
    <row r="4" spans="1:8" ht="23.25">
      <c r="A4" s="38" t="s">
        <v>430</v>
      </c>
      <c r="B4" s="45"/>
      <c r="C4" s="39"/>
      <c r="D4" s="46"/>
      <c r="E4" s="47"/>
      <c r="F4" s="48"/>
      <c r="G4" s="48"/>
      <c r="H4" s="40">
        <v>2232180.43</v>
      </c>
    </row>
    <row r="5" spans="1:8" ht="23.25">
      <c r="A5" s="49" t="s">
        <v>168</v>
      </c>
      <c r="B5" s="50" t="s">
        <v>169</v>
      </c>
      <c r="C5" s="48"/>
      <c r="D5" s="51"/>
      <c r="E5" s="47"/>
      <c r="F5" s="48"/>
      <c r="G5" s="48"/>
      <c r="H5" s="52"/>
    </row>
    <row r="6" spans="1:8" ht="23.25">
      <c r="A6" s="47"/>
      <c r="B6" s="53" t="s">
        <v>170</v>
      </c>
      <c r="C6" s="54" t="s">
        <v>171</v>
      </c>
      <c r="D6" s="55" t="s">
        <v>92</v>
      </c>
      <c r="E6" s="47"/>
      <c r="F6" s="48"/>
      <c r="G6" s="48"/>
      <c r="H6" s="52"/>
    </row>
    <row r="7" spans="1:8" ht="23.25">
      <c r="A7" s="47"/>
      <c r="B7" s="50"/>
      <c r="C7" s="50"/>
      <c r="D7" s="55"/>
      <c r="E7" s="47"/>
      <c r="F7" s="48"/>
      <c r="G7" s="48"/>
      <c r="H7" s="59"/>
    </row>
    <row r="8" spans="1:8" ht="23.25">
      <c r="A8" s="47"/>
      <c r="B8" s="50"/>
      <c r="C8" s="48"/>
      <c r="D8" s="55"/>
      <c r="E8" s="47"/>
      <c r="F8" s="48"/>
      <c r="G8" s="48"/>
      <c r="H8" s="75"/>
    </row>
    <row r="9" spans="1:8" ht="23.25">
      <c r="A9" s="49" t="s">
        <v>284</v>
      </c>
      <c r="B9" s="50" t="s">
        <v>173</v>
      </c>
      <c r="C9" s="48"/>
      <c r="D9" s="51"/>
      <c r="E9" s="47"/>
      <c r="F9" s="48"/>
      <c r="G9" s="48"/>
      <c r="H9" s="52"/>
    </row>
    <row r="10" spans="1:8" ht="23.25">
      <c r="A10" s="47"/>
      <c r="B10" s="50"/>
      <c r="C10" s="48"/>
      <c r="D10" s="55"/>
      <c r="E10" s="47"/>
      <c r="F10" s="48"/>
      <c r="G10" s="48"/>
      <c r="H10" s="52"/>
    </row>
    <row r="11" spans="1:8" ht="22.5" customHeight="1">
      <c r="A11" s="47"/>
      <c r="B11" s="53" t="s">
        <v>174</v>
      </c>
      <c r="C11" s="54" t="s">
        <v>175</v>
      </c>
      <c r="D11" s="55" t="s">
        <v>92</v>
      </c>
      <c r="E11" s="47"/>
      <c r="F11" s="48"/>
      <c r="G11" s="48"/>
      <c r="H11" s="52"/>
    </row>
    <row r="12" spans="1:8" ht="23.25">
      <c r="A12" s="47"/>
      <c r="B12" s="53" t="s">
        <v>254</v>
      </c>
      <c r="C12" s="53"/>
      <c r="D12" s="51">
        <v>540854.46</v>
      </c>
      <c r="E12" s="47"/>
      <c r="F12" s="48"/>
      <c r="G12" s="48"/>
      <c r="H12" s="52"/>
    </row>
    <row r="13" spans="1:8" ht="23.25">
      <c r="A13" s="47"/>
      <c r="B13" s="53"/>
      <c r="C13" s="53"/>
      <c r="D13" s="55"/>
      <c r="E13" s="47"/>
      <c r="F13" s="48"/>
      <c r="G13" s="48"/>
      <c r="H13" s="52"/>
    </row>
    <row r="14" spans="1:8" ht="23.25">
      <c r="A14" s="47"/>
      <c r="B14" s="53"/>
      <c r="C14" s="53"/>
      <c r="D14" s="55"/>
      <c r="E14" s="47"/>
      <c r="F14" s="48"/>
      <c r="G14" s="48"/>
      <c r="H14" s="52"/>
    </row>
    <row r="15" spans="1:8" ht="23.25">
      <c r="A15" s="47"/>
      <c r="B15" s="53"/>
      <c r="C15" s="53"/>
      <c r="D15" s="55"/>
      <c r="E15" s="47"/>
      <c r="F15" s="48"/>
      <c r="G15" s="48"/>
      <c r="H15" s="52"/>
    </row>
    <row r="16" spans="1:8" ht="23.25">
      <c r="A16" s="47"/>
      <c r="B16" s="53"/>
      <c r="C16" s="53"/>
      <c r="D16" s="55"/>
      <c r="E16" s="47"/>
      <c r="F16" s="48"/>
      <c r="G16" s="48"/>
      <c r="H16" s="52"/>
    </row>
    <row r="17" spans="1:8" ht="23.25">
      <c r="A17" s="47"/>
      <c r="B17" s="53"/>
      <c r="C17" s="53"/>
      <c r="D17" s="55"/>
      <c r="E17" s="47"/>
      <c r="F17" s="48"/>
      <c r="G17" s="48"/>
      <c r="H17" s="52"/>
    </row>
    <row r="18" spans="1:8" ht="23.25">
      <c r="A18" s="47"/>
      <c r="B18" s="53"/>
      <c r="C18" s="53"/>
      <c r="D18" s="55"/>
      <c r="E18" s="47"/>
      <c r="F18" s="48"/>
      <c r="G18" s="48"/>
      <c r="H18" s="52"/>
    </row>
    <row r="19" spans="1:8" ht="23.25">
      <c r="A19" s="47"/>
      <c r="B19" s="53"/>
      <c r="C19" s="68"/>
      <c r="D19" s="55"/>
      <c r="E19" s="47"/>
      <c r="F19" s="48"/>
      <c r="G19" s="48"/>
      <c r="H19" s="52"/>
    </row>
    <row r="20" spans="1:8" ht="23.25">
      <c r="A20" s="47"/>
      <c r="B20" s="50"/>
      <c r="C20" s="68"/>
      <c r="D20" s="55"/>
      <c r="E20" s="47"/>
      <c r="F20" s="48"/>
      <c r="G20" s="48"/>
      <c r="H20" s="52"/>
    </row>
    <row r="21" spans="1:8" ht="23.25">
      <c r="A21" s="47"/>
      <c r="B21" s="50"/>
      <c r="C21" s="48"/>
      <c r="D21" s="55"/>
      <c r="E21" s="47"/>
      <c r="F21" s="48"/>
      <c r="G21" s="48"/>
      <c r="H21" s="52"/>
    </row>
    <row r="22" spans="1:8" ht="23.25">
      <c r="A22" s="47"/>
      <c r="B22" s="50"/>
      <c r="C22" s="48"/>
      <c r="D22" s="55"/>
      <c r="E22" s="47"/>
      <c r="F22" s="48"/>
      <c r="G22" s="48"/>
      <c r="H22" s="52"/>
    </row>
    <row r="23" spans="1:8" ht="23.25">
      <c r="A23" s="47"/>
      <c r="B23" s="50"/>
      <c r="C23" s="48"/>
      <c r="D23" s="51">
        <v>540854.46</v>
      </c>
      <c r="E23" s="47"/>
      <c r="F23" s="48"/>
      <c r="G23" s="48"/>
      <c r="H23" s="58">
        <f>D23</f>
        <v>540854.46</v>
      </c>
    </row>
    <row r="24" spans="1:8" ht="23.25">
      <c r="A24" s="49" t="s">
        <v>282</v>
      </c>
      <c r="B24" s="50"/>
      <c r="C24" s="48"/>
      <c r="D24" s="51"/>
      <c r="E24" s="47"/>
      <c r="F24" s="48"/>
      <c r="G24" s="48"/>
      <c r="H24" s="52"/>
    </row>
    <row r="25" spans="1:8" ht="23.25">
      <c r="A25" s="60"/>
      <c r="B25" s="296"/>
      <c r="C25" s="296"/>
      <c r="D25" s="297"/>
      <c r="E25" s="47"/>
      <c r="F25" s="48"/>
      <c r="G25" s="48"/>
      <c r="H25" s="61"/>
    </row>
    <row r="26" spans="1:8" ht="23.25">
      <c r="A26" s="47"/>
      <c r="B26" s="296"/>
      <c r="C26" s="296"/>
      <c r="D26" s="297"/>
      <c r="E26" s="47"/>
      <c r="F26" s="48"/>
      <c r="G26" s="48"/>
      <c r="H26" s="52"/>
    </row>
    <row r="27" spans="1:8" ht="23.25">
      <c r="A27" s="60"/>
      <c r="B27" s="50"/>
      <c r="C27" s="48"/>
      <c r="D27" s="51"/>
      <c r="E27" s="47"/>
      <c r="F27" s="48"/>
      <c r="G27" s="48"/>
      <c r="H27" s="52"/>
    </row>
    <row r="28" spans="1:8" ht="23.25">
      <c r="A28" s="47"/>
      <c r="B28" s="50"/>
      <c r="C28" s="48"/>
      <c r="D28" s="51"/>
      <c r="E28" s="47"/>
      <c r="F28" s="48"/>
      <c r="G28" s="48"/>
      <c r="H28" s="51"/>
    </row>
    <row r="29" spans="1:8" ht="23.25">
      <c r="A29" s="65" t="s">
        <v>420</v>
      </c>
      <c r="B29" s="123"/>
      <c r="C29" s="124"/>
      <c r="D29" s="59"/>
      <c r="E29" s="65"/>
      <c r="F29" s="124"/>
      <c r="G29" s="124"/>
      <c r="H29" s="125">
        <f>H4+H7-H23-H25</f>
        <v>1691325.9700000002</v>
      </c>
    </row>
    <row r="30" spans="1:8" ht="23.25">
      <c r="A30" s="42" t="s">
        <v>176</v>
      </c>
      <c r="B30" s="50"/>
      <c r="C30" s="48"/>
      <c r="D30" s="51"/>
      <c r="E30" s="42" t="s">
        <v>178</v>
      </c>
      <c r="F30" s="48"/>
      <c r="G30" s="48"/>
      <c r="H30" s="52"/>
    </row>
    <row r="31" spans="1:8" ht="22.5" customHeight="1">
      <c r="A31" s="47"/>
      <c r="B31" s="64" t="s">
        <v>37</v>
      </c>
      <c r="C31" s="64"/>
      <c r="D31" s="51"/>
      <c r="E31" s="284" t="s">
        <v>242</v>
      </c>
      <c r="F31" s="285"/>
      <c r="G31" s="285"/>
      <c r="H31" s="286"/>
    </row>
    <row r="32" spans="1:8" ht="22.5" customHeight="1">
      <c r="A32" s="47"/>
      <c r="B32" s="287" t="s">
        <v>213</v>
      </c>
      <c r="C32" s="287"/>
      <c r="D32" s="51"/>
      <c r="E32" s="257" t="s">
        <v>287</v>
      </c>
      <c r="F32" s="275"/>
      <c r="G32" s="275"/>
      <c r="H32" s="276"/>
    </row>
    <row r="33" spans="1:8" ht="22.5" customHeight="1">
      <c r="A33" s="47"/>
      <c r="B33" s="287" t="s">
        <v>177</v>
      </c>
      <c r="C33" s="287"/>
      <c r="D33" s="51"/>
      <c r="E33" s="298" t="s">
        <v>285</v>
      </c>
      <c r="F33" s="299"/>
      <c r="G33" s="299"/>
      <c r="H33" s="300"/>
    </row>
    <row r="34" spans="1:8" ht="22.5" customHeight="1">
      <c r="A34" s="47"/>
      <c r="B34" s="53"/>
      <c r="C34" s="53"/>
      <c r="D34" s="51"/>
      <c r="E34" s="257" t="s">
        <v>286</v>
      </c>
      <c r="F34" s="275"/>
      <c r="G34" s="275"/>
      <c r="H34" s="276"/>
    </row>
    <row r="35" spans="1:8" ht="23.25">
      <c r="A35" s="65"/>
      <c r="B35" s="288" t="s">
        <v>421</v>
      </c>
      <c r="C35" s="288"/>
      <c r="D35" s="59"/>
      <c r="E35" s="277" t="s">
        <v>422</v>
      </c>
      <c r="F35" s="278"/>
      <c r="G35" s="278"/>
      <c r="H35" s="279"/>
    </row>
    <row r="36" spans="1:8" ht="23.25">
      <c r="A36" s="48"/>
      <c r="B36" s="53"/>
      <c r="C36" s="53"/>
      <c r="D36" s="55"/>
      <c r="E36" s="54"/>
      <c r="F36" s="54"/>
      <c r="G36" s="54"/>
      <c r="H36" s="54"/>
    </row>
    <row r="37" spans="1:8" ht="23.25">
      <c r="A37" s="48"/>
      <c r="B37" s="53"/>
      <c r="C37" s="53"/>
      <c r="D37" s="55"/>
      <c r="E37" s="48"/>
      <c r="F37" s="54"/>
      <c r="G37" s="54"/>
      <c r="H37" s="54"/>
    </row>
    <row r="38" spans="2:4" ht="24">
      <c r="B38" s="280" t="s">
        <v>200</v>
      </c>
      <c r="C38" s="280"/>
      <c r="D38" s="280"/>
    </row>
    <row r="39" spans="1:4" ht="23.25">
      <c r="A39" s="48"/>
      <c r="B39" s="53" t="s">
        <v>174</v>
      </c>
      <c r="C39" s="54" t="s">
        <v>175</v>
      </c>
      <c r="D39" s="55" t="s">
        <v>92</v>
      </c>
    </row>
    <row r="40" spans="1:4" ht="23.25">
      <c r="A40" s="48"/>
      <c r="B40" s="53" t="s">
        <v>261</v>
      </c>
      <c r="C40" s="53" t="s">
        <v>256</v>
      </c>
      <c r="D40" s="55">
        <v>200</v>
      </c>
    </row>
    <row r="41" spans="1:4" ht="23.25">
      <c r="A41" s="48"/>
      <c r="B41" s="53" t="s">
        <v>294</v>
      </c>
      <c r="C41" s="53" t="s">
        <v>257</v>
      </c>
      <c r="D41" s="55">
        <v>344.24</v>
      </c>
    </row>
    <row r="42" spans="1:4" ht="23.25">
      <c r="A42" s="48"/>
      <c r="B42" s="53" t="s">
        <v>262</v>
      </c>
      <c r="C42" s="53" t="s">
        <v>258</v>
      </c>
      <c r="D42" s="55">
        <v>200</v>
      </c>
    </row>
    <row r="43" spans="1:4" ht="23.25">
      <c r="A43" s="48"/>
      <c r="B43" s="53" t="s">
        <v>262</v>
      </c>
      <c r="C43" s="53" t="s">
        <v>259</v>
      </c>
      <c r="D43" s="55">
        <v>200</v>
      </c>
    </row>
    <row r="44" spans="1:4" ht="23.25">
      <c r="A44" s="48"/>
      <c r="B44" s="53" t="s">
        <v>262</v>
      </c>
      <c r="C44" s="53" t="s">
        <v>260</v>
      </c>
      <c r="D44" s="55">
        <v>200</v>
      </c>
    </row>
    <row r="45" spans="1:4" ht="23.25">
      <c r="A45" s="48"/>
      <c r="B45" s="68" t="s">
        <v>269</v>
      </c>
      <c r="C45" s="53" t="s">
        <v>255</v>
      </c>
      <c r="D45" s="55">
        <v>200</v>
      </c>
    </row>
    <row r="46" spans="1:4" ht="23.25">
      <c r="A46" s="48"/>
      <c r="B46" s="53" t="s">
        <v>270</v>
      </c>
      <c r="C46" s="53" t="s">
        <v>271</v>
      </c>
      <c r="D46" s="66">
        <v>200</v>
      </c>
    </row>
    <row r="47" spans="1:4" ht="23.25">
      <c r="A47" s="48"/>
      <c r="B47" s="53" t="s">
        <v>272</v>
      </c>
      <c r="C47" s="53" t="s">
        <v>273</v>
      </c>
      <c r="D47" s="55">
        <v>500</v>
      </c>
    </row>
    <row r="48" spans="1:4" ht="23.25">
      <c r="A48" s="48"/>
      <c r="B48" s="53" t="s">
        <v>295</v>
      </c>
      <c r="C48" s="53" t="s">
        <v>275</v>
      </c>
      <c r="D48" s="55">
        <v>400</v>
      </c>
    </row>
    <row r="49" spans="1:4" ht="23.25">
      <c r="A49" s="48"/>
      <c r="B49" s="53" t="s">
        <v>297</v>
      </c>
      <c r="C49" s="53" t="s">
        <v>298</v>
      </c>
      <c r="D49" s="55">
        <v>400</v>
      </c>
    </row>
    <row r="50" spans="1:4" ht="23.25">
      <c r="A50" s="48"/>
      <c r="B50" s="53" t="s">
        <v>300</v>
      </c>
      <c r="C50" s="53" t="s">
        <v>301</v>
      </c>
      <c r="D50" s="55">
        <v>201.6</v>
      </c>
    </row>
    <row r="51" spans="1:4" ht="23.25">
      <c r="A51" s="48"/>
      <c r="B51" s="53" t="s">
        <v>300</v>
      </c>
      <c r="C51" s="53" t="s">
        <v>302</v>
      </c>
      <c r="D51" s="55">
        <v>205.74</v>
      </c>
    </row>
    <row r="52" spans="1:4" ht="23.25">
      <c r="A52" s="48"/>
      <c r="B52" s="53" t="s">
        <v>306</v>
      </c>
      <c r="C52" s="53" t="s">
        <v>307</v>
      </c>
      <c r="D52" s="55">
        <v>6840</v>
      </c>
    </row>
    <row r="53" spans="1:4" ht="23.25">
      <c r="A53" s="48"/>
      <c r="B53" s="53" t="s">
        <v>431</v>
      </c>
      <c r="C53" s="53" t="s">
        <v>432</v>
      </c>
      <c r="D53" s="55">
        <v>700</v>
      </c>
    </row>
    <row r="54" spans="1:4" ht="23.25">
      <c r="A54" s="48"/>
      <c r="B54" s="53" t="s">
        <v>433</v>
      </c>
      <c r="C54" s="53" t="s">
        <v>434</v>
      </c>
      <c r="D54" s="55">
        <v>7538.88</v>
      </c>
    </row>
    <row r="55" spans="1:4" ht="23.25">
      <c r="A55" s="48"/>
      <c r="B55" s="53" t="s">
        <v>435</v>
      </c>
      <c r="C55" s="53" t="s">
        <v>436</v>
      </c>
      <c r="D55" s="55">
        <v>377000</v>
      </c>
    </row>
    <row r="56" spans="1:4" ht="23.25">
      <c r="A56" s="48"/>
      <c r="B56" s="53" t="s">
        <v>435</v>
      </c>
      <c r="C56" s="53" t="s">
        <v>437</v>
      </c>
      <c r="D56" s="55">
        <v>70200</v>
      </c>
    </row>
    <row r="57" spans="1:4" ht="23.25">
      <c r="A57" s="48"/>
      <c r="B57" s="53" t="s">
        <v>435</v>
      </c>
      <c r="C57" s="53" t="s">
        <v>438</v>
      </c>
      <c r="D57" s="55">
        <v>59800</v>
      </c>
    </row>
    <row r="58" spans="1:4" ht="23.25">
      <c r="A58" s="48"/>
      <c r="B58" s="53" t="s">
        <v>439</v>
      </c>
      <c r="C58" s="53" t="s">
        <v>440</v>
      </c>
      <c r="D58" s="55">
        <v>6562</v>
      </c>
    </row>
    <row r="59" spans="1:4" ht="23.25">
      <c r="A59" s="48"/>
      <c r="B59" s="53" t="s">
        <v>439</v>
      </c>
      <c r="C59" s="53" t="s">
        <v>441</v>
      </c>
      <c r="D59" s="55">
        <v>6562</v>
      </c>
    </row>
    <row r="60" spans="1:4" ht="23.25">
      <c r="A60" s="48"/>
      <c r="B60" s="53" t="s">
        <v>439</v>
      </c>
      <c r="C60" s="53" t="s">
        <v>442</v>
      </c>
      <c r="D60" s="55">
        <v>2400</v>
      </c>
    </row>
    <row r="61" spans="1:4" ht="24" thickBot="1">
      <c r="A61" s="48"/>
      <c r="B61" s="41"/>
      <c r="C61" s="53"/>
      <c r="D61" s="69">
        <f>SUM(D40:D60)</f>
        <v>540854.46</v>
      </c>
    </row>
    <row r="62" spans="1:4" ht="24" thickTop="1">
      <c r="A62" s="48"/>
      <c r="B62" s="53"/>
      <c r="C62" s="53"/>
      <c r="D62" s="55"/>
    </row>
    <row r="63" spans="1:4" ht="23.25">
      <c r="A63" s="48"/>
      <c r="B63" s="53"/>
      <c r="C63" s="53"/>
      <c r="D63" s="55"/>
    </row>
    <row r="64" spans="1:4" ht="23.25">
      <c r="A64" s="48"/>
      <c r="B64" s="53"/>
      <c r="C64" s="53"/>
      <c r="D64" s="55"/>
    </row>
    <row r="65" spans="1:4" ht="23.25">
      <c r="A65" s="48"/>
      <c r="B65" s="53"/>
      <c r="C65" s="53"/>
      <c r="D65" s="55"/>
    </row>
    <row r="66" spans="1:4" ht="23.25">
      <c r="A66" s="48"/>
      <c r="B66" s="53"/>
      <c r="C66" s="53"/>
      <c r="D66" s="55"/>
    </row>
    <row r="67" spans="1:4" ht="23.25">
      <c r="A67" s="48"/>
      <c r="B67" s="53"/>
      <c r="C67" s="53"/>
      <c r="D67" s="55"/>
    </row>
    <row r="68" spans="1:4" ht="23.25">
      <c r="A68" s="48"/>
      <c r="B68" s="53"/>
      <c r="C68" s="53"/>
      <c r="D68" s="55"/>
    </row>
    <row r="69" spans="1:4" ht="23.25">
      <c r="A69" s="48"/>
      <c r="B69" s="53"/>
      <c r="C69" s="53"/>
      <c r="D69" s="55"/>
    </row>
    <row r="70" spans="1:4" ht="23.25">
      <c r="A70" s="48"/>
      <c r="B70" s="53"/>
      <c r="C70" s="53"/>
      <c r="D70" s="55"/>
    </row>
    <row r="71" spans="1:4" ht="23.25">
      <c r="A71" s="48"/>
      <c r="B71" s="53"/>
      <c r="C71" s="53"/>
      <c r="D71" s="55"/>
    </row>
    <row r="72" spans="1:4" ht="23.25">
      <c r="A72" s="48"/>
      <c r="B72" s="53"/>
      <c r="C72" s="53"/>
      <c r="D72" s="55"/>
    </row>
    <row r="73" spans="1:8" ht="23.25">
      <c r="A73" s="292" t="s">
        <v>38</v>
      </c>
      <c r="B73" s="293"/>
      <c r="C73" s="293"/>
      <c r="D73" s="294"/>
      <c r="E73" s="38"/>
      <c r="F73" s="39"/>
      <c r="G73" s="39"/>
      <c r="H73" s="40"/>
    </row>
    <row r="74" spans="1:8" ht="23.25">
      <c r="A74" s="289" t="s">
        <v>39</v>
      </c>
      <c r="B74" s="290"/>
      <c r="C74" s="290"/>
      <c r="D74" s="291"/>
      <c r="E74" s="42" t="s">
        <v>184</v>
      </c>
      <c r="F74" s="43"/>
      <c r="G74" s="43"/>
      <c r="H74" s="44"/>
    </row>
    <row r="75" spans="1:8" ht="23.25">
      <c r="A75" s="295" t="s">
        <v>167</v>
      </c>
      <c r="B75" s="295"/>
      <c r="C75" s="295"/>
      <c r="D75" s="295"/>
      <c r="E75" s="281" t="s">
        <v>211</v>
      </c>
      <c r="F75" s="282"/>
      <c r="G75" s="282"/>
      <c r="H75" s="283"/>
    </row>
    <row r="76" spans="1:8" ht="23.25">
      <c r="A76" s="38" t="s">
        <v>430</v>
      </c>
      <c r="B76" s="45"/>
      <c r="C76" s="39"/>
      <c r="D76" s="46"/>
      <c r="E76" s="47"/>
      <c r="F76" s="48"/>
      <c r="G76" s="48"/>
      <c r="H76" s="52">
        <v>8848394.86</v>
      </c>
    </row>
    <row r="77" spans="1:8" ht="23.25">
      <c r="A77" s="49" t="s">
        <v>168</v>
      </c>
      <c r="B77" s="50" t="s">
        <v>169</v>
      </c>
      <c r="C77" s="48"/>
      <c r="D77" s="51"/>
      <c r="E77" s="47"/>
      <c r="F77" s="48"/>
      <c r="G77" s="48"/>
      <c r="H77" s="52"/>
    </row>
    <row r="78" spans="1:8" ht="23.25">
      <c r="A78" s="47"/>
      <c r="B78" s="53" t="s">
        <v>170</v>
      </c>
      <c r="C78" s="54" t="s">
        <v>171</v>
      </c>
      <c r="D78" s="51" t="s">
        <v>92</v>
      </c>
      <c r="E78" s="47"/>
      <c r="F78" s="48"/>
      <c r="G78" s="48"/>
      <c r="H78" s="52"/>
    </row>
    <row r="79" spans="1:8" ht="23.25">
      <c r="A79" s="47"/>
      <c r="B79" s="53" t="s">
        <v>8</v>
      </c>
      <c r="C79" s="54" t="s">
        <v>8</v>
      </c>
      <c r="D79" s="51">
        <v>0</v>
      </c>
      <c r="E79" s="47"/>
      <c r="F79" s="48"/>
      <c r="G79" s="48"/>
      <c r="H79" s="52"/>
    </row>
    <row r="80" spans="1:8" ht="23.25">
      <c r="A80" s="47"/>
      <c r="B80" s="53" t="s">
        <v>8</v>
      </c>
      <c r="C80" s="54" t="s">
        <v>8</v>
      </c>
      <c r="D80" s="51">
        <v>0</v>
      </c>
      <c r="E80" s="47"/>
      <c r="F80" s="48"/>
      <c r="G80" s="48"/>
      <c r="H80" s="52"/>
    </row>
    <row r="81" spans="1:8" ht="23.25">
      <c r="A81" s="47"/>
      <c r="B81" s="53" t="s">
        <v>8</v>
      </c>
      <c r="C81" s="54" t="s">
        <v>8</v>
      </c>
      <c r="D81" s="51">
        <v>0</v>
      </c>
      <c r="E81" s="47"/>
      <c r="F81" s="48"/>
      <c r="G81" s="48"/>
      <c r="H81" s="58">
        <v>0</v>
      </c>
    </row>
    <row r="82" spans="1:8" ht="23.25">
      <c r="A82" s="49" t="s">
        <v>172</v>
      </c>
      <c r="B82" s="50" t="s">
        <v>173</v>
      </c>
      <c r="C82" s="48"/>
      <c r="D82" s="51"/>
      <c r="E82" s="47"/>
      <c r="F82" s="48"/>
      <c r="G82" s="48"/>
      <c r="H82" s="52"/>
    </row>
    <row r="83" spans="1:8" ht="23.25">
      <c r="A83" s="47"/>
      <c r="B83" s="53" t="s">
        <v>174</v>
      </c>
      <c r="C83" s="54" t="s">
        <v>175</v>
      </c>
      <c r="D83" s="51" t="s">
        <v>92</v>
      </c>
      <c r="E83" s="47"/>
      <c r="F83" s="48"/>
      <c r="G83" s="48"/>
      <c r="H83" s="52"/>
    </row>
    <row r="84" spans="1:8" ht="23.25">
      <c r="A84" s="47"/>
      <c r="B84" s="53" t="s">
        <v>306</v>
      </c>
      <c r="C84" s="53" t="s">
        <v>308</v>
      </c>
      <c r="D84" s="51">
        <v>10000</v>
      </c>
      <c r="E84" s="47"/>
      <c r="F84" s="48"/>
      <c r="G84" s="48"/>
      <c r="H84" s="52"/>
    </row>
    <row r="85" spans="1:8" ht="23.25">
      <c r="A85" s="47"/>
      <c r="B85" s="53" t="s">
        <v>306</v>
      </c>
      <c r="C85" s="53" t="s">
        <v>309</v>
      </c>
      <c r="D85" s="51">
        <v>10000</v>
      </c>
      <c r="E85" s="47"/>
      <c r="F85" s="48"/>
      <c r="G85" s="48"/>
      <c r="H85" s="52"/>
    </row>
    <row r="86" spans="1:8" ht="23.25">
      <c r="A86" s="47"/>
      <c r="B86" s="53"/>
      <c r="C86" s="53"/>
      <c r="D86" s="51"/>
      <c r="E86" s="47"/>
      <c r="F86" s="48"/>
      <c r="G86" s="48"/>
      <c r="H86" s="52"/>
    </row>
    <row r="87" spans="1:8" ht="23.25">
      <c r="A87" s="47"/>
      <c r="B87" s="53"/>
      <c r="C87" s="53"/>
      <c r="D87" s="51"/>
      <c r="E87" s="47"/>
      <c r="F87" s="48"/>
      <c r="G87" s="48"/>
      <c r="H87" s="52"/>
    </row>
    <row r="88" spans="1:8" ht="23.25">
      <c r="A88" s="47"/>
      <c r="B88" s="53"/>
      <c r="C88" s="53"/>
      <c r="D88" s="51"/>
      <c r="E88" s="47"/>
      <c r="F88" s="48"/>
      <c r="G88" s="48"/>
      <c r="H88" s="52"/>
    </row>
    <row r="89" spans="1:8" ht="23.25">
      <c r="A89" s="47"/>
      <c r="B89" s="53"/>
      <c r="C89" s="53"/>
      <c r="D89" s="51"/>
      <c r="E89" s="47"/>
      <c r="F89" s="48"/>
      <c r="G89" s="48"/>
      <c r="H89" s="52"/>
    </row>
    <row r="90" spans="1:8" ht="23.25">
      <c r="A90" s="47"/>
      <c r="B90" s="50"/>
      <c r="E90" s="47"/>
      <c r="F90" s="48"/>
      <c r="G90" s="48"/>
      <c r="H90" s="52"/>
    </row>
    <row r="91" spans="1:8" ht="23.25">
      <c r="A91" s="47"/>
      <c r="B91" s="50"/>
      <c r="E91" s="47"/>
      <c r="F91" s="48"/>
      <c r="G91" s="48"/>
      <c r="H91" s="52"/>
    </row>
    <row r="92" spans="1:8" ht="23.25">
      <c r="A92" s="47"/>
      <c r="B92" s="53"/>
      <c r="C92" s="53"/>
      <c r="D92" s="51"/>
      <c r="E92" s="47"/>
      <c r="F92" s="48"/>
      <c r="G92" s="48"/>
      <c r="H92" s="52"/>
    </row>
    <row r="93" spans="1:8" ht="23.25">
      <c r="A93" s="47"/>
      <c r="B93" s="53"/>
      <c r="C93" s="53"/>
      <c r="D93" s="51"/>
      <c r="E93" s="47"/>
      <c r="F93" s="48"/>
      <c r="G93" s="48"/>
      <c r="H93" s="52"/>
    </row>
    <row r="94" spans="1:8" ht="23.25">
      <c r="A94" s="47"/>
      <c r="B94" s="53"/>
      <c r="C94" s="53"/>
      <c r="D94" s="51"/>
      <c r="E94" s="47"/>
      <c r="F94" s="48"/>
      <c r="G94" s="48"/>
      <c r="H94" s="52"/>
    </row>
    <row r="95" spans="1:8" ht="23.25">
      <c r="A95" s="65"/>
      <c r="B95" s="131"/>
      <c r="C95" s="54"/>
      <c r="D95" s="51"/>
      <c r="E95" s="47"/>
      <c r="F95" s="48"/>
      <c r="G95" s="48"/>
      <c r="H95" s="52"/>
    </row>
    <row r="96" spans="1:8" ht="23.25">
      <c r="A96" s="257" t="s">
        <v>310</v>
      </c>
      <c r="B96" s="275"/>
      <c r="C96" s="275"/>
      <c r="D96" s="59">
        <v>20000</v>
      </c>
      <c r="E96" s="47"/>
      <c r="F96" s="48"/>
      <c r="G96" s="48"/>
      <c r="H96" s="59">
        <v>20000</v>
      </c>
    </row>
    <row r="97" spans="1:8" ht="23.25">
      <c r="A97" s="47" t="s">
        <v>283</v>
      </c>
      <c r="B97" s="50"/>
      <c r="C97" s="48"/>
      <c r="D97" s="51"/>
      <c r="E97" s="47"/>
      <c r="F97" s="48"/>
      <c r="G97" s="48"/>
      <c r="H97" s="52"/>
    </row>
    <row r="98" spans="1:8" ht="23.25">
      <c r="A98" s="60"/>
      <c r="B98" s="50"/>
      <c r="C98" s="48"/>
      <c r="D98" s="51"/>
      <c r="E98" s="47"/>
      <c r="F98" s="48"/>
      <c r="G98" s="48"/>
      <c r="H98" s="52"/>
    </row>
    <row r="99" spans="1:8" ht="23.25">
      <c r="A99" s="47"/>
      <c r="B99" s="50"/>
      <c r="C99" s="48"/>
      <c r="D99" s="51"/>
      <c r="E99" s="47"/>
      <c r="F99" s="48"/>
      <c r="G99" s="48"/>
      <c r="H99" s="52"/>
    </row>
    <row r="100" spans="1:8" ht="23.25">
      <c r="A100" s="47"/>
      <c r="B100" s="50"/>
      <c r="C100" s="48"/>
      <c r="D100" s="51"/>
      <c r="E100" s="47"/>
      <c r="F100" s="48"/>
      <c r="G100" s="48"/>
      <c r="H100" s="52"/>
    </row>
    <row r="101" spans="1:8" ht="23.25">
      <c r="A101" s="47"/>
      <c r="B101" s="50"/>
      <c r="C101" s="48"/>
      <c r="D101" s="51"/>
      <c r="E101" s="48"/>
      <c r="F101" s="48"/>
      <c r="G101" s="48"/>
      <c r="H101" s="52"/>
    </row>
    <row r="102" spans="1:8" ht="24" thickBot="1">
      <c r="A102" s="47" t="s">
        <v>338</v>
      </c>
      <c r="B102" s="50"/>
      <c r="C102" s="67" t="s">
        <v>423</v>
      </c>
      <c r="D102" s="51"/>
      <c r="E102" s="47"/>
      <c r="F102" s="48"/>
      <c r="G102" s="48"/>
      <c r="H102" s="62">
        <f>SUM(H76-H96-H101)</f>
        <v>8828394.86</v>
      </c>
    </row>
    <row r="103" spans="1:8" ht="24" thickTop="1">
      <c r="A103" s="63" t="s">
        <v>176</v>
      </c>
      <c r="B103" s="45"/>
      <c r="C103" s="39"/>
      <c r="D103" s="46"/>
      <c r="E103" s="63" t="s">
        <v>178</v>
      </c>
      <c r="F103" s="39"/>
      <c r="G103" s="39"/>
      <c r="H103" s="52"/>
    </row>
    <row r="104" spans="1:8" ht="23.25">
      <c r="A104" s="47"/>
      <c r="B104" s="64" t="s">
        <v>37</v>
      </c>
      <c r="C104" s="64"/>
      <c r="D104" s="51"/>
      <c r="E104" s="284" t="s">
        <v>242</v>
      </c>
      <c r="F104" s="285"/>
      <c r="G104" s="285"/>
      <c r="H104" s="286"/>
    </row>
    <row r="105" spans="1:8" ht="23.25">
      <c r="A105" s="47"/>
      <c r="B105" s="287" t="s">
        <v>213</v>
      </c>
      <c r="C105" s="287"/>
      <c r="D105" s="51"/>
      <c r="E105" s="257" t="s">
        <v>287</v>
      </c>
      <c r="F105" s="275"/>
      <c r="G105" s="275"/>
      <c r="H105" s="276"/>
    </row>
    <row r="106" spans="1:8" ht="23.25">
      <c r="A106" s="47"/>
      <c r="B106" s="287" t="s">
        <v>177</v>
      </c>
      <c r="C106" s="287"/>
      <c r="D106" s="51"/>
      <c r="E106" s="298" t="s">
        <v>285</v>
      </c>
      <c r="F106" s="299"/>
      <c r="G106" s="299"/>
      <c r="H106" s="300"/>
    </row>
    <row r="107" spans="1:8" ht="23.25">
      <c r="A107" s="47"/>
      <c r="B107" s="53"/>
      <c r="C107" s="53"/>
      <c r="D107" s="51"/>
      <c r="E107" s="257" t="s">
        <v>286</v>
      </c>
      <c r="F107" s="275"/>
      <c r="G107" s="275"/>
      <c r="H107" s="276"/>
    </row>
    <row r="108" spans="1:8" ht="23.25">
      <c r="A108" s="65"/>
      <c r="B108" s="288" t="s">
        <v>424</v>
      </c>
      <c r="C108" s="288"/>
      <c r="D108" s="59"/>
      <c r="E108" s="277" t="s">
        <v>422</v>
      </c>
      <c r="F108" s="278"/>
      <c r="G108" s="278"/>
      <c r="H108" s="279"/>
    </row>
    <row r="109" spans="1:4" ht="23.25">
      <c r="A109" s="48"/>
      <c r="B109" s="53"/>
      <c r="C109" s="53"/>
      <c r="D109" s="55"/>
    </row>
    <row r="110" spans="1:4" ht="23.25">
      <c r="A110" s="48"/>
      <c r="B110" s="53"/>
      <c r="C110" s="53"/>
      <c r="D110" s="55"/>
    </row>
    <row r="111" spans="1:4" ht="23.25">
      <c r="A111" s="48"/>
      <c r="B111" s="53"/>
      <c r="C111" s="53"/>
      <c r="D111" s="55"/>
    </row>
    <row r="112" spans="1:4" ht="23.25">
      <c r="A112" s="48"/>
      <c r="B112" s="53"/>
      <c r="C112" s="53"/>
      <c r="D112" s="55"/>
    </row>
    <row r="113" spans="1:4" ht="23.25">
      <c r="A113" s="48"/>
      <c r="B113" s="53"/>
      <c r="C113" s="53"/>
      <c r="D113" s="55"/>
    </row>
    <row r="114" spans="2:8" ht="23.25">
      <c r="B114" s="41"/>
      <c r="D114" s="41"/>
      <c r="H114" s="41"/>
    </row>
    <row r="115" spans="2:8" ht="23.25">
      <c r="B115" s="41"/>
      <c r="D115" s="41"/>
      <c r="H115" s="41"/>
    </row>
    <row r="116" spans="2:8" ht="23.25">
      <c r="B116" s="41"/>
      <c r="D116" s="41"/>
      <c r="H116" s="41"/>
    </row>
    <row r="117" spans="2:8" ht="23.25">
      <c r="B117" s="41"/>
      <c r="D117" s="41"/>
      <c r="H117" s="41"/>
    </row>
    <row r="118" spans="2:8" ht="23.25">
      <c r="B118" s="41"/>
      <c r="D118" s="41"/>
      <c r="H118" s="41"/>
    </row>
    <row r="119" spans="2:8" ht="23.25">
      <c r="B119" s="41"/>
      <c r="D119" s="41"/>
      <c r="H119" s="41"/>
    </row>
    <row r="120" spans="2:8" ht="23.25">
      <c r="B120" s="41"/>
      <c r="D120" s="41"/>
      <c r="H120" s="41"/>
    </row>
    <row r="121" spans="2:8" ht="23.25">
      <c r="B121" s="41"/>
      <c r="D121" s="41"/>
      <c r="H121" s="41"/>
    </row>
    <row r="122" spans="2:8" ht="23.25">
      <c r="B122" s="41"/>
      <c r="D122" s="41"/>
      <c r="H122" s="41"/>
    </row>
    <row r="123" spans="2:8" ht="23.25">
      <c r="B123" s="41"/>
      <c r="D123" s="41"/>
      <c r="H123" s="41"/>
    </row>
    <row r="124" spans="2:8" ht="23.25">
      <c r="B124" s="41"/>
      <c r="D124" s="41"/>
      <c r="H124" s="41"/>
    </row>
    <row r="125" spans="2:8" ht="23.25">
      <c r="B125" s="41"/>
      <c r="D125" s="41"/>
      <c r="H125" s="41"/>
    </row>
    <row r="126" spans="2:8" ht="23.25">
      <c r="B126" s="41"/>
      <c r="D126" s="41"/>
      <c r="H126" s="41"/>
    </row>
    <row r="127" spans="2:8" ht="23.25">
      <c r="B127" s="41"/>
      <c r="D127" s="41"/>
      <c r="H127" s="41"/>
    </row>
    <row r="128" spans="2:8" ht="23.25">
      <c r="B128" s="41"/>
      <c r="D128" s="41"/>
      <c r="H128" s="41"/>
    </row>
    <row r="129" spans="2:8" ht="23.25">
      <c r="B129" s="41"/>
      <c r="D129" s="41"/>
      <c r="H129" s="41"/>
    </row>
    <row r="130" spans="2:8" ht="23.25">
      <c r="B130" s="41"/>
      <c r="D130" s="41"/>
      <c r="H130" s="41"/>
    </row>
    <row r="131" spans="2:8" ht="23.25">
      <c r="B131" s="41"/>
      <c r="D131" s="41"/>
      <c r="H131" s="41"/>
    </row>
    <row r="132" spans="2:8" ht="23.25">
      <c r="B132" s="41"/>
      <c r="D132" s="41"/>
      <c r="H132" s="41"/>
    </row>
    <row r="133" spans="2:8" ht="23.25">
      <c r="B133" s="41"/>
      <c r="D133" s="41"/>
      <c r="H133" s="41"/>
    </row>
    <row r="134" spans="2:8" ht="23.25">
      <c r="B134" s="41"/>
      <c r="D134" s="41"/>
      <c r="H134" s="41"/>
    </row>
    <row r="135" spans="2:8" ht="23.25">
      <c r="B135" s="41"/>
      <c r="D135" s="41"/>
      <c r="H135" s="41"/>
    </row>
    <row r="136" spans="2:8" ht="23.25">
      <c r="B136" s="41"/>
      <c r="D136" s="41"/>
      <c r="H136" s="41"/>
    </row>
    <row r="137" spans="2:8" ht="23.25">
      <c r="B137" s="41"/>
      <c r="D137" s="41"/>
      <c r="H137" s="41"/>
    </row>
    <row r="138" spans="2:8" ht="23.25">
      <c r="B138" s="41"/>
      <c r="D138" s="41"/>
      <c r="H138" s="41"/>
    </row>
    <row r="139" spans="2:8" ht="23.25">
      <c r="B139" s="41"/>
      <c r="D139" s="41"/>
      <c r="H139" s="41"/>
    </row>
    <row r="140" spans="2:8" ht="23.25">
      <c r="B140" s="41"/>
      <c r="D140" s="41"/>
      <c r="H140" s="41"/>
    </row>
    <row r="141" spans="2:8" ht="23.25">
      <c r="B141" s="41"/>
      <c r="D141" s="41"/>
      <c r="H141" s="41"/>
    </row>
    <row r="142" spans="2:8" ht="23.25">
      <c r="B142" s="41"/>
      <c r="D142" s="41"/>
      <c r="H142" s="41"/>
    </row>
    <row r="143" spans="2:8" ht="23.25">
      <c r="B143" s="41"/>
      <c r="D143" s="41"/>
      <c r="H143" s="41"/>
    </row>
    <row r="144" spans="2:8" ht="23.25">
      <c r="B144" s="41"/>
      <c r="D144" s="41"/>
      <c r="H144" s="41"/>
    </row>
    <row r="145" spans="2:8" ht="23.25">
      <c r="B145" s="41"/>
      <c r="D145" s="41"/>
      <c r="H145" s="41"/>
    </row>
    <row r="146" spans="2:8" ht="23.25">
      <c r="B146" s="41"/>
      <c r="D146" s="41"/>
      <c r="H146" s="41"/>
    </row>
    <row r="147" spans="2:8" ht="23.25">
      <c r="B147" s="41"/>
      <c r="D147" s="41"/>
      <c r="H147" s="41"/>
    </row>
    <row r="148" spans="2:8" ht="23.25">
      <c r="B148" s="41"/>
      <c r="D148" s="41"/>
      <c r="H148" s="41"/>
    </row>
    <row r="149" spans="2:8" ht="23.25">
      <c r="B149" s="41"/>
      <c r="D149" s="41"/>
      <c r="H149" s="41"/>
    </row>
    <row r="150" spans="1:8" ht="23.25">
      <c r="A150" s="65"/>
      <c r="B150" s="288"/>
      <c r="C150" s="288"/>
      <c r="D150" s="59"/>
      <c r="E150" s="65"/>
      <c r="F150" s="278"/>
      <c r="G150" s="278"/>
      <c r="H150" s="279"/>
    </row>
    <row r="151" spans="1:4" ht="23.25">
      <c r="A151" s="48"/>
      <c r="B151" s="53"/>
      <c r="C151" s="53"/>
      <c r="D151" s="55"/>
    </row>
    <row r="152" spans="1:4" ht="23.25">
      <c r="A152" s="48"/>
      <c r="B152" s="53"/>
      <c r="C152" s="53"/>
      <c r="D152" s="55"/>
    </row>
    <row r="153" spans="1:4" ht="23.25">
      <c r="A153" s="48"/>
      <c r="B153" s="53"/>
      <c r="C153" s="53"/>
      <c r="D153" s="55"/>
    </row>
    <row r="154" spans="1:4" ht="23.25">
      <c r="A154" s="48"/>
      <c r="B154" s="53"/>
      <c r="C154" s="53"/>
      <c r="D154" s="55"/>
    </row>
    <row r="155" spans="1:4" ht="23.25">
      <c r="A155" s="48"/>
      <c r="B155" s="53"/>
      <c r="C155" s="53"/>
      <c r="D155" s="55"/>
    </row>
    <row r="156" spans="1:4" ht="23.25">
      <c r="A156" s="48"/>
      <c r="B156" s="53"/>
      <c r="C156" s="53"/>
      <c r="D156" s="55"/>
    </row>
    <row r="158" ht="23.25">
      <c r="D158" s="55"/>
    </row>
  </sheetData>
  <mergeCells count="30">
    <mergeCell ref="B26:D26"/>
    <mergeCell ref="E3:H3"/>
    <mergeCell ref="E34:H34"/>
    <mergeCell ref="E33:H33"/>
    <mergeCell ref="E32:H32"/>
    <mergeCell ref="E31:H31"/>
    <mergeCell ref="A75:D75"/>
    <mergeCell ref="B150:C150"/>
    <mergeCell ref="B35:C35"/>
    <mergeCell ref="A73:D73"/>
    <mergeCell ref="F150:H150"/>
    <mergeCell ref="A1:D1"/>
    <mergeCell ref="A2:D2"/>
    <mergeCell ref="A3:D3"/>
    <mergeCell ref="B25:D25"/>
    <mergeCell ref="B106:C106"/>
    <mergeCell ref="E35:H35"/>
    <mergeCell ref="B32:C32"/>
    <mergeCell ref="B33:C33"/>
    <mergeCell ref="E106:H106"/>
    <mergeCell ref="E107:H107"/>
    <mergeCell ref="E108:H108"/>
    <mergeCell ref="B38:D38"/>
    <mergeCell ref="E75:H75"/>
    <mergeCell ref="A96:C96"/>
    <mergeCell ref="E104:H104"/>
    <mergeCell ref="B105:C105"/>
    <mergeCell ref="E105:H105"/>
    <mergeCell ref="B108:C108"/>
    <mergeCell ref="A74:D74"/>
  </mergeCells>
  <printOptions/>
  <pageMargins left="0.8661417322834646" right="0" top="0.7480314960629921" bottom="0.2755905511811024" header="0.5118110236220472" footer="0.2755905511811024"/>
  <pageSetup horizontalDpi="600" verticalDpi="600" orientation="portrait" paperSize="9" scale="97" r:id="rId1"/>
  <rowBreaks count="1" manualBreakCount="1"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9.140625" defaultRowHeight="21.75"/>
  <cols>
    <col min="1" max="1" width="0.2890625" style="14" customWidth="1"/>
    <col min="2" max="2" width="11.00390625" style="34" customWidth="1"/>
    <col min="3" max="3" width="20.140625" style="34" customWidth="1"/>
    <col min="4" max="4" width="6.00390625" style="34" customWidth="1"/>
    <col min="5" max="5" width="13.00390625" style="34" customWidth="1"/>
    <col min="6" max="6" width="13.28125" style="34" customWidth="1"/>
    <col min="7" max="7" width="12.421875" style="34" customWidth="1"/>
    <col min="8" max="8" width="12.8515625" style="34" customWidth="1"/>
    <col min="9" max="9" width="13.140625" style="34" customWidth="1"/>
    <col min="10" max="10" width="9.140625" style="14" customWidth="1"/>
    <col min="11" max="11" width="11.140625" style="14" bestFit="1" customWidth="1"/>
    <col min="12" max="16384" width="9.140625" style="14" customWidth="1"/>
  </cols>
  <sheetData>
    <row r="1" spans="2:9" ht="21.75">
      <c r="B1" s="301" t="s">
        <v>339</v>
      </c>
      <c r="C1" s="301"/>
      <c r="D1" s="301"/>
      <c r="E1" s="301"/>
      <c r="F1" s="301"/>
      <c r="G1" s="301"/>
      <c r="H1" s="301"/>
      <c r="I1" s="301"/>
    </row>
    <row r="2" spans="1:10" ht="21.75">
      <c r="A2" s="302" t="s">
        <v>38</v>
      </c>
      <c r="B2" s="302"/>
      <c r="C2" s="302"/>
      <c r="D2" s="302"/>
      <c r="E2" s="302"/>
      <c r="F2" s="302"/>
      <c r="G2" s="302"/>
      <c r="H2" s="302"/>
      <c r="I2" s="302"/>
      <c r="J2" s="80"/>
    </row>
    <row r="3" spans="1:14" ht="21.75">
      <c r="A3" s="302" t="s">
        <v>340</v>
      </c>
      <c r="B3" s="302"/>
      <c r="C3" s="302"/>
      <c r="D3" s="302"/>
      <c r="E3" s="302"/>
      <c r="F3" s="302"/>
      <c r="G3" s="302"/>
      <c r="H3" s="302"/>
      <c r="I3" s="302"/>
      <c r="J3" s="80"/>
      <c r="K3" s="80"/>
      <c r="L3" s="80"/>
      <c r="M3" s="80"/>
      <c r="N3" s="80"/>
    </row>
    <row r="4" spans="1:14" ht="21.75">
      <c r="A4" s="302" t="s">
        <v>425</v>
      </c>
      <c r="B4" s="302"/>
      <c r="C4" s="302"/>
      <c r="D4" s="302"/>
      <c r="E4" s="302"/>
      <c r="F4" s="302"/>
      <c r="G4" s="302"/>
      <c r="H4" s="302"/>
      <c r="I4" s="302"/>
      <c r="J4" s="80"/>
      <c r="K4" s="80"/>
      <c r="L4" s="80"/>
      <c r="M4" s="80"/>
      <c r="N4" s="80"/>
    </row>
    <row r="5" spans="1:15" ht="18.75">
      <c r="A5" s="313"/>
      <c r="B5" s="314"/>
      <c r="C5" s="322"/>
      <c r="D5" s="317" t="s">
        <v>1</v>
      </c>
      <c r="E5" s="308" t="s">
        <v>43</v>
      </c>
      <c r="F5" s="308" t="s">
        <v>46</v>
      </c>
      <c r="G5" s="308" t="s">
        <v>68</v>
      </c>
      <c r="H5" s="308" t="s">
        <v>69</v>
      </c>
      <c r="I5" s="89" t="s">
        <v>70</v>
      </c>
      <c r="J5" s="80"/>
      <c r="K5" s="80"/>
      <c r="L5" s="80"/>
      <c r="M5" s="80"/>
      <c r="N5" s="80"/>
      <c r="O5" s="80"/>
    </row>
    <row r="6" spans="1:9" ht="18.75">
      <c r="A6" s="315"/>
      <c r="B6" s="316"/>
      <c r="C6" s="323"/>
      <c r="D6" s="318"/>
      <c r="E6" s="309"/>
      <c r="F6" s="309"/>
      <c r="G6" s="309"/>
      <c r="H6" s="309"/>
      <c r="I6" s="90" t="s">
        <v>43</v>
      </c>
    </row>
    <row r="7" spans="1:9" ht="18.75">
      <c r="A7" s="160" t="s">
        <v>341</v>
      </c>
      <c r="B7" s="161"/>
      <c r="C7" s="162"/>
      <c r="D7" s="163"/>
      <c r="E7" s="164"/>
      <c r="F7" s="159"/>
      <c r="G7" s="159"/>
      <c r="H7" s="159"/>
      <c r="I7" s="90"/>
    </row>
    <row r="8" spans="1:9" ht="18.75">
      <c r="A8" s="165" t="s">
        <v>48</v>
      </c>
      <c r="B8" s="166" t="s">
        <v>342</v>
      </c>
      <c r="C8" s="167"/>
      <c r="D8" s="168" t="s">
        <v>49</v>
      </c>
      <c r="E8" s="85">
        <f>SUM(E9:E11)</f>
        <v>280000</v>
      </c>
      <c r="F8" s="85">
        <f>SUM(F9:F11)</f>
        <v>570.85</v>
      </c>
      <c r="G8" s="85">
        <f>SUM(G9:G11)</f>
        <v>634.92</v>
      </c>
      <c r="H8" s="85">
        <f>SUM(H9:H11)</f>
        <v>1205.77</v>
      </c>
      <c r="I8" s="85">
        <f>SUM(I9:I11)</f>
        <v>-278794.23</v>
      </c>
    </row>
    <row r="9" spans="1:9" ht="18.75">
      <c r="A9" s="169"/>
      <c r="B9" s="170" t="s">
        <v>71</v>
      </c>
      <c r="C9" s="171"/>
      <c r="D9" s="172" t="s">
        <v>343</v>
      </c>
      <c r="E9" s="91">
        <v>200000</v>
      </c>
      <c r="F9" s="183">
        <v>0</v>
      </c>
      <c r="G9" s="86">
        <v>0</v>
      </c>
      <c r="H9" s="86">
        <f>SUM(F9+G9)</f>
        <v>0</v>
      </c>
      <c r="I9" s="86">
        <f>SUM(H9-E9)</f>
        <v>-200000</v>
      </c>
    </row>
    <row r="10" spans="1:9" ht="18.75">
      <c r="A10" s="169"/>
      <c r="B10" s="173" t="s">
        <v>72</v>
      </c>
      <c r="C10" s="174"/>
      <c r="D10" s="175" t="s">
        <v>344</v>
      </c>
      <c r="E10" s="174">
        <v>60000</v>
      </c>
      <c r="F10" s="176">
        <v>570.85</v>
      </c>
      <c r="G10" s="176">
        <v>634.92</v>
      </c>
      <c r="H10" s="176">
        <f>SUM(F10+G10)</f>
        <v>1205.77</v>
      </c>
      <c r="I10" s="176">
        <f>SUM(H10-E10)</f>
        <v>-58794.23</v>
      </c>
    </row>
    <row r="11" spans="1:9" ht="18.75">
      <c r="A11" s="169"/>
      <c r="B11" s="88" t="s">
        <v>73</v>
      </c>
      <c r="C11" s="91"/>
      <c r="D11" s="177" t="s">
        <v>345</v>
      </c>
      <c r="E11" s="91">
        <v>20000</v>
      </c>
      <c r="F11" s="86">
        <v>0</v>
      </c>
      <c r="G11" s="86">
        <v>0</v>
      </c>
      <c r="H11" s="86">
        <f>SUM(F11+G11)</f>
        <v>0</v>
      </c>
      <c r="I11" s="86">
        <f>SUM(H11-E11)</f>
        <v>-20000</v>
      </c>
    </row>
    <row r="12" spans="1:9" ht="18.75">
      <c r="A12" s="165" t="s">
        <v>74</v>
      </c>
      <c r="B12" s="178" t="s">
        <v>346</v>
      </c>
      <c r="C12" s="179"/>
      <c r="D12" s="168" t="s">
        <v>50</v>
      </c>
      <c r="E12" s="85">
        <f>SUM(E13:E19)</f>
        <v>31200</v>
      </c>
      <c r="F12" s="85">
        <f>SUM(F13:F19)</f>
        <v>950.97</v>
      </c>
      <c r="G12" s="85">
        <f>SUM(G13:G19)</f>
        <v>1630</v>
      </c>
      <c r="H12" s="85">
        <f>SUM(H13:H19)</f>
        <v>2580.9700000000003</v>
      </c>
      <c r="I12" s="85">
        <f>SUM(I13:I19)</f>
        <v>-28619.03</v>
      </c>
    </row>
    <row r="13" spans="1:9" ht="18.75">
      <c r="A13" s="169"/>
      <c r="B13" s="180" t="s">
        <v>311</v>
      </c>
      <c r="C13" s="181"/>
      <c r="D13" s="182" t="s">
        <v>347</v>
      </c>
      <c r="E13" s="181">
        <v>200</v>
      </c>
      <c r="F13" s="183">
        <v>0.97</v>
      </c>
      <c r="G13" s="176">
        <v>0</v>
      </c>
      <c r="H13" s="183">
        <f>SUM(F13:G13)</f>
        <v>0.97</v>
      </c>
      <c r="I13" s="183">
        <f aca="true" t="shared" si="0" ref="I13:I19">SUM(H13-E13)</f>
        <v>-199.03</v>
      </c>
    </row>
    <row r="14" spans="1:9" ht="18.75">
      <c r="A14" s="169"/>
      <c r="B14" s="88" t="s">
        <v>182</v>
      </c>
      <c r="C14" s="91"/>
      <c r="D14" s="184" t="s">
        <v>348</v>
      </c>
      <c r="E14" s="91">
        <v>6000</v>
      </c>
      <c r="F14" s="176">
        <v>750</v>
      </c>
      <c r="G14" s="86">
        <v>530</v>
      </c>
      <c r="H14" s="86">
        <f>SUM(F14+G14)</f>
        <v>1280</v>
      </c>
      <c r="I14" s="86">
        <f t="shared" si="0"/>
        <v>-4720</v>
      </c>
    </row>
    <row r="15" spans="1:9" ht="18.75">
      <c r="A15" s="169"/>
      <c r="B15" s="173" t="s">
        <v>312</v>
      </c>
      <c r="C15" s="174"/>
      <c r="D15" s="175" t="s">
        <v>349</v>
      </c>
      <c r="E15" s="174">
        <v>9000</v>
      </c>
      <c r="F15" s="176">
        <v>0</v>
      </c>
      <c r="G15" s="176">
        <v>0</v>
      </c>
      <c r="H15" s="176">
        <f>SUM(F15+G15)</f>
        <v>0</v>
      </c>
      <c r="I15" s="176">
        <f t="shared" si="0"/>
        <v>-9000</v>
      </c>
    </row>
    <row r="16" spans="1:9" ht="18.75">
      <c r="A16" s="169"/>
      <c r="B16" s="173" t="s">
        <v>75</v>
      </c>
      <c r="C16" s="185"/>
      <c r="D16" s="186" t="s">
        <v>350</v>
      </c>
      <c r="E16" s="185">
        <v>10000</v>
      </c>
      <c r="F16" s="86">
        <v>0</v>
      </c>
      <c r="G16" s="187">
        <v>1000</v>
      </c>
      <c r="H16" s="187">
        <f>SUM(F16+G16)</f>
        <v>1000</v>
      </c>
      <c r="I16" s="187">
        <f t="shared" si="0"/>
        <v>-9000</v>
      </c>
    </row>
    <row r="17" spans="1:9" ht="18.75">
      <c r="A17" s="169"/>
      <c r="B17" s="173" t="s">
        <v>76</v>
      </c>
      <c r="C17" s="174"/>
      <c r="D17" s="175" t="s">
        <v>351</v>
      </c>
      <c r="E17" s="174">
        <v>0</v>
      </c>
      <c r="F17" s="176">
        <f>SUM(H17-G17)</f>
        <v>0</v>
      </c>
      <c r="G17" s="176">
        <v>0</v>
      </c>
      <c r="H17" s="176">
        <v>0</v>
      </c>
      <c r="I17" s="176">
        <f t="shared" si="0"/>
        <v>0</v>
      </c>
    </row>
    <row r="18" spans="1:9" ht="18.75">
      <c r="A18" s="169"/>
      <c r="B18" s="173" t="s">
        <v>352</v>
      </c>
      <c r="C18" s="174"/>
      <c r="D18" s="175" t="s">
        <v>353</v>
      </c>
      <c r="E18" s="174">
        <v>5000</v>
      </c>
      <c r="F18" s="176">
        <v>0</v>
      </c>
      <c r="G18" s="176">
        <v>0</v>
      </c>
      <c r="H18" s="176">
        <f>SUM(F18+G18)</f>
        <v>0</v>
      </c>
      <c r="I18" s="176">
        <f t="shared" si="0"/>
        <v>-5000</v>
      </c>
    </row>
    <row r="19" spans="1:9" ht="18.75">
      <c r="A19" s="169"/>
      <c r="B19" s="188" t="s">
        <v>313</v>
      </c>
      <c r="C19" s="189"/>
      <c r="D19" s="190" t="s">
        <v>8</v>
      </c>
      <c r="E19" s="91">
        <v>1000</v>
      </c>
      <c r="F19" s="86">
        <v>200</v>
      </c>
      <c r="G19" s="86">
        <v>100</v>
      </c>
      <c r="H19" s="86">
        <f>SUM(F19+G19)</f>
        <v>300</v>
      </c>
      <c r="I19" s="86">
        <f t="shared" si="0"/>
        <v>-700</v>
      </c>
    </row>
    <row r="20" spans="1:9" ht="18.75">
      <c r="A20" s="165" t="s">
        <v>51</v>
      </c>
      <c r="B20" s="166" t="s">
        <v>354</v>
      </c>
      <c r="C20" s="167"/>
      <c r="D20" s="168" t="s">
        <v>263</v>
      </c>
      <c r="E20" s="85">
        <f>SUM(E21)</f>
        <v>40000</v>
      </c>
      <c r="F20" s="85">
        <f>SUM(F21:F21)</f>
        <v>0</v>
      </c>
      <c r="G20" s="85">
        <f>SUM(G21)</f>
        <v>0</v>
      </c>
      <c r="H20" s="85">
        <f>SUM(H21)</f>
        <v>0</v>
      </c>
      <c r="I20" s="85">
        <f>I21</f>
        <v>-40000</v>
      </c>
    </row>
    <row r="21" spans="1:9" ht="18.75">
      <c r="A21" s="169"/>
      <c r="B21" s="88" t="s">
        <v>314</v>
      </c>
      <c r="C21" s="91"/>
      <c r="D21" s="168" t="s">
        <v>355</v>
      </c>
      <c r="E21" s="86">
        <v>40000</v>
      </c>
      <c r="F21" s="86">
        <v>0</v>
      </c>
      <c r="G21" s="86">
        <v>0</v>
      </c>
      <c r="H21" s="86">
        <f>SUM(F21:G21)</f>
        <v>0</v>
      </c>
      <c r="I21" s="86">
        <f>SUM(H21-E21)</f>
        <v>-40000</v>
      </c>
    </row>
    <row r="22" spans="1:9" ht="18.75">
      <c r="A22" s="165" t="s">
        <v>52</v>
      </c>
      <c r="B22" s="166" t="s">
        <v>356</v>
      </c>
      <c r="C22" s="167"/>
      <c r="D22" s="168" t="s">
        <v>264</v>
      </c>
      <c r="E22" s="85">
        <f>SUM(E23)</f>
        <v>700000</v>
      </c>
      <c r="F22" s="85">
        <f>SUM(F23:F24)</f>
        <v>36147</v>
      </c>
      <c r="G22" s="85">
        <f>SUM(G23:G24)</f>
        <v>59138</v>
      </c>
      <c r="H22" s="85">
        <f>SUM(H23:H24)</f>
        <v>95285</v>
      </c>
      <c r="I22" s="85">
        <f>SUM(H22-E22)</f>
        <v>-604715</v>
      </c>
    </row>
    <row r="23" spans="1:9" ht="18.75">
      <c r="A23" s="191"/>
      <c r="B23" s="180" t="s">
        <v>52</v>
      </c>
      <c r="C23" s="181"/>
      <c r="D23" s="182" t="s">
        <v>357</v>
      </c>
      <c r="E23" s="180">
        <v>700000</v>
      </c>
      <c r="F23" s="183">
        <v>36147</v>
      </c>
      <c r="G23" s="183">
        <v>59138</v>
      </c>
      <c r="H23" s="183">
        <f>SUM(F23:G23)</f>
        <v>95285</v>
      </c>
      <c r="I23" s="183">
        <f>SUM(H23-E23)</f>
        <v>-604715</v>
      </c>
    </row>
    <row r="24" spans="1:9" ht="18.75">
      <c r="A24" s="169"/>
      <c r="B24" s="88" t="s">
        <v>315</v>
      </c>
      <c r="C24" s="91"/>
      <c r="D24" s="177"/>
      <c r="E24" s="86"/>
      <c r="F24" s="86"/>
      <c r="G24" s="86"/>
      <c r="H24" s="86"/>
      <c r="I24" s="86"/>
    </row>
    <row r="25" spans="1:9" ht="18.75">
      <c r="A25" s="165" t="s">
        <v>77</v>
      </c>
      <c r="B25" s="166" t="s">
        <v>358</v>
      </c>
      <c r="C25" s="167"/>
      <c r="D25" s="168" t="s">
        <v>265</v>
      </c>
      <c r="E25" s="85">
        <f>SUM(E26:E28)</f>
        <v>60100</v>
      </c>
      <c r="F25" s="85">
        <f>SUM(F26:F28)</f>
        <v>2200</v>
      </c>
      <c r="G25" s="85">
        <f>SUM(G26:G28)</f>
        <v>750</v>
      </c>
      <c r="H25" s="85">
        <f>SUM(H26:H28)</f>
        <v>2950</v>
      </c>
      <c r="I25" s="85">
        <f>SUM(I26:I28)</f>
        <v>-57150</v>
      </c>
    </row>
    <row r="26" spans="1:9" ht="18.75">
      <c r="A26" s="169"/>
      <c r="B26" s="88" t="s">
        <v>78</v>
      </c>
      <c r="C26" s="91"/>
      <c r="D26" s="172" t="s">
        <v>359</v>
      </c>
      <c r="E26" s="91">
        <v>40000</v>
      </c>
      <c r="F26" s="86">
        <v>0</v>
      </c>
      <c r="G26" s="176">
        <v>0</v>
      </c>
      <c r="H26" s="86">
        <f>SUM(F26+G26)</f>
        <v>0</v>
      </c>
      <c r="I26" s="86">
        <f>SUM(H26-E26)</f>
        <v>-40000</v>
      </c>
    </row>
    <row r="27" spans="1:9" ht="18.75">
      <c r="A27" s="169"/>
      <c r="B27" s="173" t="s">
        <v>209</v>
      </c>
      <c r="C27" s="174"/>
      <c r="D27" s="175" t="s">
        <v>360</v>
      </c>
      <c r="E27" s="174">
        <v>100</v>
      </c>
      <c r="F27" s="176">
        <v>0</v>
      </c>
      <c r="G27" s="176">
        <v>0</v>
      </c>
      <c r="H27" s="176">
        <f>SUM(F27+G27)</f>
        <v>0</v>
      </c>
      <c r="I27" s="176">
        <f>SUM(H27-E27)</f>
        <v>-100</v>
      </c>
    </row>
    <row r="28" spans="1:9" ht="18.75">
      <c r="A28" s="169"/>
      <c r="B28" s="88" t="s">
        <v>196</v>
      </c>
      <c r="C28" s="91"/>
      <c r="D28" s="177" t="s">
        <v>361</v>
      </c>
      <c r="E28" s="86">
        <v>20000</v>
      </c>
      <c r="F28" s="86">
        <v>2200</v>
      </c>
      <c r="G28" s="86">
        <v>750</v>
      </c>
      <c r="H28" s="86">
        <f>SUM(F28:G28)</f>
        <v>2950</v>
      </c>
      <c r="I28" s="86">
        <f>SUM(H28-E28)</f>
        <v>-17050</v>
      </c>
    </row>
    <row r="29" spans="1:9" ht="18.75">
      <c r="A29" s="165" t="s">
        <v>53</v>
      </c>
      <c r="B29" s="166" t="s">
        <v>362</v>
      </c>
      <c r="C29" s="167"/>
      <c r="D29" s="168" t="s">
        <v>266</v>
      </c>
      <c r="E29" s="85">
        <f>SUM(E30)</f>
        <v>0</v>
      </c>
      <c r="F29" s="85">
        <f>SUM(H29-G29)</f>
        <v>0</v>
      </c>
      <c r="G29" s="85">
        <f>SUM(G30)</f>
        <v>0</v>
      </c>
      <c r="H29" s="85">
        <f>SUM(H30)</f>
        <v>0</v>
      </c>
      <c r="I29" s="85">
        <f>SUM(H29-E29)</f>
        <v>0</v>
      </c>
    </row>
    <row r="30" spans="1:9" ht="18.75">
      <c r="A30" s="169"/>
      <c r="B30" s="192"/>
      <c r="C30" s="193"/>
      <c r="D30" s="168"/>
      <c r="E30" s="194">
        <v>0</v>
      </c>
      <c r="F30" s="194">
        <f>SUM(H30-G30)</f>
        <v>0</v>
      </c>
      <c r="G30" s="194">
        <v>0</v>
      </c>
      <c r="H30" s="194">
        <v>0</v>
      </c>
      <c r="I30" s="194">
        <f>SUM(H30-E30)</f>
        <v>0</v>
      </c>
    </row>
    <row r="31" spans="1:9" ht="18.75">
      <c r="A31" s="303" t="s">
        <v>363</v>
      </c>
      <c r="B31" s="304"/>
      <c r="C31" s="305"/>
      <c r="D31" s="177"/>
      <c r="E31" s="86"/>
      <c r="F31" s="86"/>
      <c r="G31" s="86"/>
      <c r="H31" s="86"/>
      <c r="I31" s="86"/>
    </row>
    <row r="32" spans="1:9" ht="18.75">
      <c r="A32" s="165" t="s">
        <v>54</v>
      </c>
      <c r="B32" s="166" t="s">
        <v>364</v>
      </c>
      <c r="C32" s="167"/>
      <c r="D32" s="168" t="s">
        <v>55</v>
      </c>
      <c r="E32" s="85">
        <f>SUM(E33:E44)</f>
        <v>9475700</v>
      </c>
      <c r="F32" s="85">
        <f>SUM(F33:F41)</f>
        <v>472224.1699999999</v>
      </c>
      <c r="G32" s="85">
        <f>SUM(G33:G41)</f>
        <v>790678.0900000001</v>
      </c>
      <c r="H32" s="85">
        <f>SUM(H33:H41)</f>
        <v>1262902.26</v>
      </c>
      <c r="I32" s="85">
        <f>SUM(I33:I41)</f>
        <v>-8212797.739999999</v>
      </c>
    </row>
    <row r="33" spans="1:9" ht="18.75">
      <c r="A33" s="169"/>
      <c r="B33" s="180" t="s">
        <v>316</v>
      </c>
      <c r="C33" s="181"/>
      <c r="D33" s="182" t="s">
        <v>365</v>
      </c>
      <c r="E33" s="181">
        <v>4772700</v>
      </c>
      <c r="F33" s="183">
        <v>0</v>
      </c>
      <c r="G33" s="176">
        <v>413475.99</v>
      </c>
      <c r="H33" s="183">
        <f aca="true" t="shared" si="1" ref="H33:H41">SUM(F33:G33)</f>
        <v>413475.99</v>
      </c>
      <c r="I33" s="183">
        <f aca="true" t="shared" si="2" ref="I33:I41">SUM(H33-E33)</f>
        <v>-4359224.01</v>
      </c>
    </row>
    <row r="34" spans="1:9" ht="18.75">
      <c r="A34" s="169"/>
      <c r="B34" s="173" t="s">
        <v>366</v>
      </c>
      <c r="C34" s="174"/>
      <c r="D34" s="175" t="s">
        <v>365</v>
      </c>
      <c r="E34" s="174">
        <v>1800000</v>
      </c>
      <c r="F34" s="176">
        <v>173599.53</v>
      </c>
      <c r="G34" s="176">
        <v>144515.28</v>
      </c>
      <c r="H34" s="176">
        <f t="shared" si="1"/>
        <v>318114.81</v>
      </c>
      <c r="I34" s="176">
        <f t="shared" si="2"/>
        <v>-1481885.19</v>
      </c>
    </row>
    <row r="35" spans="1:9" ht="18.75">
      <c r="A35" s="169"/>
      <c r="B35" s="173" t="s">
        <v>86</v>
      </c>
      <c r="C35" s="174"/>
      <c r="D35" s="175" t="s">
        <v>367</v>
      </c>
      <c r="E35" s="174">
        <v>30000</v>
      </c>
      <c r="F35" s="176">
        <v>0</v>
      </c>
      <c r="G35" s="176">
        <v>0</v>
      </c>
      <c r="H35" s="176">
        <f t="shared" si="1"/>
        <v>0</v>
      </c>
      <c r="I35" s="176">
        <f t="shared" si="2"/>
        <v>-30000</v>
      </c>
    </row>
    <row r="36" spans="1:9" ht="18.75">
      <c r="A36" s="169"/>
      <c r="B36" s="88" t="s">
        <v>79</v>
      </c>
      <c r="C36" s="91"/>
      <c r="D36" s="184" t="s">
        <v>368</v>
      </c>
      <c r="E36" s="91">
        <v>900000</v>
      </c>
      <c r="F36" s="176">
        <v>94844.81</v>
      </c>
      <c r="G36" s="86">
        <v>73069.03</v>
      </c>
      <c r="H36" s="86">
        <f t="shared" si="1"/>
        <v>167913.84</v>
      </c>
      <c r="I36" s="86">
        <f t="shared" si="2"/>
        <v>-732086.16</v>
      </c>
    </row>
    <row r="37" spans="1:9" ht="18.75">
      <c r="A37" s="169"/>
      <c r="B37" s="173" t="s">
        <v>80</v>
      </c>
      <c r="C37" s="174"/>
      <c r="D37" s="175" t="s">
        <v>369</v>
      </c>
      <c r="E37" s="174">
        <v>1700000</v>
      </c>
      <c r="F37" s="176">
        <v>172954.83</v>
      </c>
      <c r="G37" s="176">
        <v>121644.01</v>
      </c>
      <c r="H37" s="176">
        <f t="shared" si="1"/>
        <v>294598.83999999997</v>
      </c>
      <c r="I37" s="176">
        <f t="shared" si="2"/>
        <v>-1405401.1600000001</v>
      </c>
    </row>
    <row r="38" spans="1:9" ht="18.75">
      <c r="A38" s="169"/>
      <c r="B38" s="88" t="s">
        <v>81</v>
      </c>
      <c r="C38" s="91"/>
      <c r="D38" s="184" t="s">
        <v>370</v>
      </c>
      <c r="E38" s="91">
        <v>80000</v>
      </c>
      <c r="F38" s="86">
        <v>0</v>
      </c>
      <c r="G38" s="176">
        <v>0</v>
      </c>
      <c r="H38" s="86">
        <f t="shared" si="1"/>
        <v>0</v>
      </c>
      <c r="I38" s="86">
        <f t="shared" si="2"/>
        <v>-80000</v>
      </c>
    </row>
    <row r="39" spans="1:11" ht="18.75">
      <c r="A39" s="169"/>
      <c r="B39" s="173" t="s">
        <v>82</v>
      </c>
      <c r="C39" s="174"/>
      <c r="D39" s="175" t="s">
        <v>371</v>
      </c>
      <c r="E39" s="174">
        <v>46000</v>
      </c>
      <c r="F39" s="187">
        <v>0</v>
      </c>
      <c r="G39" s="176">
        <v>18117.78</v>
      </c>
      <c r="H39" s="176">
        <f t="shared" si="1"/>
        <v>18117.78</v>
      </c>
      <c r="I39" s="176">
        <f t="shared" si="2"/>
        <v>-27882.22</v>
      </c>
      <c r="K39" s="32"/>
    </row>
    <row r="40" spans="1:9" ht="18.75">
      <c r="A40" s="169"/>
      <c r="B40" s="173" t="s">
        <v>195</v>
      </c>
      <c r="C40" s="174"/>
      <c r="D40" s="175" t="s">
        <v>372</v>
      </c>
      <c r="E40" s="174">
        <v>7000</v>
      </c>
      <c r="F40" s="187">
        <v>0</v>
      </c>
      <c r="G40" s="176">
        <v>0</v>
      </c>
      <c r="H40" s="176">
        <f t="shared" si="1"/>
        <v>0</v>
      </c>
      <c r="I40" s="176">
        <f t="shared" si="2"/>
        <v>-7000</v>
      </c>
    </row>
    <row r="41" spans="1:9" ht="18.75">
      <c r="A41" s="195"/>
      <c r="B41" s="196" t="s">
        <v>183</v>
      </c>
      <c r="C41" s="197"/>
      <c r="D41" s="177" t="s">
        <v>373</v>
      </c>
      <c r="E41" s="197">
        <v>140000</v>
      </c>
      <c r="F41" s="198">
        <v>30825</v>
      </c>
      <c r="G41" s="87">
        <v>19856</v>
      </c>
      <c r="H41" s="87">
        <f t="shared" si="1"/>
        <v>50681</v>
      </c>
      <c r="I41" s="198">
        <f t="shared" si="2"/>
        <v>-89319</v>
      </c>
    </row>
    <row r="42" spans="1:9" ht="18.75">
      <c r="A42" s="199"/>
      <c r="B42" s="88"/>
      <c r="C42" s="88"/>
      <c r="D42" s="88"/>
      <c r="E42" s="88"/>
      <c r="F42" s="88"/>
      <c r="G42" s="88"/>
      <c r="H42" s="88"/>
      <c r="I42" s="88"/>
    </row>
    <row r="43" spans="1:9" ht="18.75">
      <c r="A43" s="200"/>
      <c r="B43" s="88"/>
      <c r="C43" s="88"/>
      <c r="D43" s="88"/>
      <c r="E43" s="88"/>
      <c r="F43" s="88"/>
      <c r="G43" s="88"/>
      <c r="H43" s="88"/>
      <c r="I43" s="88"/>
    </row>
    <row r="44" spans="1:9" ht="18.75">
      <c r="A44" s="200"/>
      <c r="B44" s="306" t="s">
        <v>374</v>
      </c>
      <c r="C44" s="307"/>
      <c r="D44" s="307"/>
      <c r="E44" s="307"/>
      <c r="F44" s="307"/>
      <c r="G44" s="307"/>
      <c r="H44" s="307"/>
      <c r="I44" s="307"/>
    </row>
    <row r="45" spans="1:9" ht="18.75">
      <c r="A45" s="313"/>
      <c r="B45" s="314"/>
      <c r="C45" s="314"/>
      <c r="D45" s="317" t="s">
        <v>1</v>
      </c>
      <c r="E45" s="308" t="s">
        <v>43</v>
      </c>
      <c r="F45" s="308" t="s">
        <v>46</v>
      </c>
      <c r="G45" s="308" t="s">
        <v>68</v>
      </c>
      <c r="H45" s="308" t="s">
        <v>69</v>
      </c>
      <c r="I45" s="89" t="s">
        <v>87</v>
      </c>
    </row>
    <row r="46" spans="1:9" ht="18.75">
      <c r="A46" s="315"/>
      <c r="B46" s="316"/>
      <c r="C46" s="316"/>
      <c r="D46" s="318"/>
      <c r="E46" s="309"/>
      <c r="F46" s="309"/>
      <c r="G46" s="309"/>
      <c r="H46" s="309"/>
      <c r="I46" s="90" t="s">
        <v>43</v>
      </c>
    </row>
    <row r="47" spans="1:9" ht="18.75">
      <c r="A47" s="310" t="s">
        <v>375</v>
      </c>
      <c r="B47" s="311"/>
      <c r="C47" s="312"/>
      <c r="D47" s="158"/>
      <c r="E47" s="159"/>
      <c r="F47" s="159"/>
      <c r="G47" s="159"/>
      <c r="H47" s="159"/>
      <c r="I47" s="90"/>
    </row>
    <row r="48" spans="1:9" ht="18.75">
      <c r="A48" s="165" t="s">
        <v>84</v>
      </c>
      <c r="B48" s="166" t="s">
        <v>376</v>
      </c>
      <c r="C48" s="166"/>
      <c r="D48" s="168" t="s">
        <v>56</v>
      </c>
      <c r="E48" s="85">
        <f>SUM(E49)</f>
        <v>7413000</v>
      </c>
      <c r="F48" s="85">
        <f>SUM(F49:F49)</f>
        <v>1388902</v>
      </c>
      <c r="G48" s="85">
        <f>SUM(G49:G49)</f>
        <v>0</v>
      </c>
      <c r="H48" s="85">
        <f>SUM(H49:H49)</f>
        <v>1388902</v>
      </c>
      <c r="I48" s="85">
        <f>SUM(H48-E48)</f>
        <v>-6024098</v>
      </c>
    </row>
    <row r="49" spans="1:9" ht="18.75">
      <c r="A49" s="169"/>
      <c r="B49" s="180" t="s">
        <v>190</v>
      </c>
      <c r="C49" s="180"/>
      <c r="D49" s="201" t="s">
        <v>377</v>
      </c>
      <c r="E49" s="183">
        <v>7413000</v>
      </c>
      <c r="F49" s="86">
        <v>1388902</v>
      </c>
      <c r="G49" s="176">
        <v>0</v>
      </c>
      <c r="H49" s="183">
        <f>SUM(F49:G49)</f>
        <v>1388902</v>
      </c>
      <c r="I49" s="181">
        <f>SUM(H49-E49)</f>
        <v>-6024098</v>
      </c>
    </row>
    <row r="50" spans="1:9" ht="18.75">
      <c r="A50" s="205" t="s">
        <v>83</v>
      </c>
      <c r="B50" s="320" t="s">
        <v>83</v>
      </c>
      <c r="C50" s="321"/>
      <c r="D50" s="206"/>
      <c r="E50" s="85">
        <f>SUM(E8+E12+E20+E22+E25+E29+E32+E48)</f>
        <v>18000000</v>
      </c>
      <c r="F50" s="85">
        <f>SUM(F8+F12+F20+F22+F25+F29+F32+F48)</f>
        <v>1900994.99</v>
      </c>
      <c r="G50" s="85">
        <f>SUM(G8+G12+G20+G22+G25+G29+G32+G48)</f>
        <v>852831.0100000001</v>
      </c>
      <c r="H50" s="85">
        <f>SUM(H8+H12+H20+H22+H25+H29+H32+H48)</f>
        <v>2753826</v>
      </c>
      <c r="I50" s="85">
        <f>SUM(H50-E50)</f>
        <v>-15246174</v>
      </c>
    </row>
    <row r="51" spans="1:9" ht="18.75">
      <c r="A51" s="165" t="s">
        <v>194</v>
      </c>
      <c r="B51" s="166"/>
      <c r="C51" s="166"/>
      <c r="D51" s="85"/>
      <c r="E51" s="35"/>
      <c r="F51" s="35"/>
      <c r="G51" s="35"/>
      <c r="H51" s="35"/>
      <c r="I51" s="35"/>
    </row>
    <row r="52" spans="1:9" ht="18.75">
      <c r="A52" s="207" t="s">
        <v>57</v>
      </c>
      <c r="B52" s="166" t="s">
        <v>378</v>
      </c>
      <c r="C52" s="166"/>
      <c r="D52" s="168" t="s">
        <v>58</v>
      </c>
      <c r="E52" s="85">
        <f>SUM(E55:E64)</f>
        <v>0</v>
      </c>
      <c r="F52" s="85">
        <f>SUM(F55:F64)</f>
        <v>0</v>
      </c>
      <c r="G52" s="85">
        <f>SUM(G55:G64)</f>
        <v>1097000</v>
      </c>
      <c r="H52" s="85">
        <f>SUM(H55:H64)</f>
        <v>1097000</v>
      </c>
      <c r="I52" s="85"/>
    </row>
    <row r="53" spans="1:9" ht="18.75">
      <c r="A53" s="208"/>
      <c r="B53" s="209" t="s">
        <v>379</v>
      </c>
      <c r="C53" s="210"/>
      <c r="D53" s="182" t="s">
        <v>380</v>
      </c>
      <c r="E53" s="211"/>
      <c r="F53" s="211"/>
      <c r="G53" s="211"/>
      <c r="H53" s="211"/>
      <c r="I53" s="211"/>
    </row>
    <row r="54" spans="1:9" ht="18.75">
      <c r="A54" s="208"/>
      <c r="B54" s="212" t="s">
        <v>381</v>
      </c>
      <c r="C54" s="213"/>
      <c r="D54" s="214"/>
      <c r="E54" s="215"/>
      <c r="F54" s="216"/>
      <c r="G54" s="216"/>
      <c r="H54" s="216"/>
      <c r="I54" s="216"/>
    </row>
    <row r="55" spans="1:10" ht="18.75">
      <c r="A55" s="202"/>
      <c r="B55" s="217" t="s">
        <v>382</v>
      </c>
      <c r="C55" s="218"/>
      <c r="D55" s="174"/>
      <c r="E55" s="176"/>
      <c r="F55" s="176"/>
      <c r="G55" s="176" t="s">
        <v>268</v>
      </c>
      <c r="H55" s="176" t="s">
        <v>268</v>
      </c>
      <c r="I55" s="176"/>
      <c r="J55" s="32"/>
    </row>
    <row r="56" spans="1:10" ht="18.75">
      <c r="A56" s="169"/>
      <c r="B56" s="173" t="s">
        <v>383</v>
      </c>
      <c r="C56" s="174"/>
      <c r="D56" s="174"/>
      <c r="E56" s="176"/>
      <c r="F56" s="176"/>
      <c r="G56" s="176"/>
      <c r="H56" s="176"/>
      <c r="I56" s="176"/>
      <c r="J56" s="32"/>
    </row>
    <row r="57" spans="1:10" ht="18.75">
      <c r="A57" s="169"/>
      <c r="B57" s="219" t="s">
        <v>384</v>
      </c>
      <c r="C57" s="220"/>
      <c r="D57" s="204"/>
      <c r="E57" s="203"/>
      <c r="F57" s="86">
        <v>0</v>
      </c>
      <c r="G57" s="176">
        <v>104000</v>
      </c>
      <c r="H57" s="203">
        <f>SUM(F57:G57)</f>
        <v>104000</v>
      </c>
      <c r="I57" s="203"/>
      <c r="J57" s="32"/>
    </row>
    <row r="58" spans="1:9" ht="18.75">
      <c r="A58" s="169"/>
      <c r="B58" s="219" t="s">
        <v>385</v>
      </c>
      <c r="C58" s="220"/>
      <c r="D58" s="91"/>
      <c r="E58" s="86"/>
      <c r="F58" s="187"/>
      <c r="G58" s="86"/>
      <c r="H58" s="86"/>
      <c r="I58" s="86"/>
    </row>
    <row r="59" spans="1:9" ht="18.75">
      <c r="A59" s="169"/>
      <c r="B59" s="173" t="s">
        <v>386</v>
      </c>
      <c r="C59" s="174"/>
      <c r="D59" s="174"/>
      <c r="E59" s="176"/>
      <c r="F59" s="176">
        <v>0</v>
      </c>
      <c r="G59" s="176">
        <v>993000</v>
      </c>
      <c r="H59" s="176">
        <f>SUM(F59:G59)</f>
        <v>993000</v>
      </c>
      <c r="I59" s="176"/>
    </row>
    <row r="60" spans="1:9" ht="18.75">
      <c r="A60" s="169"/>
      <c r="B60" s="219" t="s">
        <v>387</v>
      </c>
      <c r="C60" s="220"/>
      <c r="D60" s="174"/>
      <c r="E60" s="176"/>
      <c r="F60" s="176">
        <v>0</v>
      </c>
      <c r="G60" s="176">
        <v>0</v>
      </c>
      <c r="H60" s="176">
        <f>SUM(F60:G60)</f>
        <v>0</v>
      </c>
      <c r="I60" s="176"/>
    </row>
    <row r="61" spans="1:9" ht="18.75">
      <c r="A61" s="221"/>
      <c r="B61" s="224" t="s">
        <v>388</v>
      </c>
      <c r="C61" s="225"/>
      <c r="D61" s="226" t="s">
        <v>389</v>
      </c>
      <c r="E61" s="227"/>
      <c r="F61" s="86"/>
      <c r="G61" s="86"/>
      <c r="H61" s="86"/>
      <c r="I61" s="86"/>
    </row>
    <row r="62" spans="1:9" ht="18.75">
      <c r="A62" s="202"/>
      <c r="B62" s="224" t="s">
        <v>390</v>
      </c>
      <c r="C62" s="225"/>
      <c r="D62" s="222"/>
      <c r="E62" s="223"/>
      <c r="F62" s="176"/>
      <c r="G62" s="176"/>
      <c r="H62" s="176"/>
      <c r="I62" s="176"/>
    </row>
    <row r="63" spans="1:9" ht="18.75">
      <c r="A63" s="221"/>
      <c r="B63" s="219" t="s">
        <v>391</v>
      </c>
      <c r="C63" s="220"/>
      <c r="D63" s="174"/>
      <c r="E63" s="223"/>
      <c r="F63" s="176"/>
      <c r="G63" s="176"/>
      <c r="H63" s="176"/>
      <c r="I63" s="176"/>
    </row>
    <row r="64" spans="1:9" ht="18.75">
      <c r="A64" s="195"/>
      <c r="B64" s="228" t="s">
        <v>392</v>
      </c>
      <c r="C64" s="229"/>
      <c r="D64" s="91"/>
      <c r="E64" s="227"/>
      <c r="F64" s="86">
        <v>0</v>
      </c>
      <c r="G64" s="87">
        <v>0</v>
      </c>
      <c r="H64" s="86">
        <f>SUM(F64:G64)</f>
        <v>0</v>
      </c>
      <c r="I64" s="86"/>
    </row>
    <row r="65" spans="1:9" ht="19.5" thickBot="1">
      <c r="A65" s="230" t="s">
        <v>85</v>
      </c>
      <c r="B65" s="319" t="s">
        <v>393</v>
      </c>
      <c r="C65" s="319"/>
      <c r="D65" s="231"/>
      <c r="E65" s="92">
        <f>SUM(E50+E52)</f>
        <v>18000000</v>
      </c>
      <c r="F65" s="92">
        <f>SUM(F50+F52)</f>
        <v>1900994.99</v>
      </c>
      <c r="G65" s="232">
        <f>SUM(G50+G52)</f>
        <v>1949831.0100000002</v>
      </c>
      <c r="H65" s="92">
        <f>SUM(H50+H52)</f>
        <v>3850826</v>
      </c>
      <c r="I65" s="92"/>
    </row>
    <row r="66" spans="1:9" ht="19.5" thickTop="1">
      <c r="A66" s="80"/>
      <c r="B66" s="32"/>
      <c r="C66" s="32"/>
      <c r="D66" s="32"/>
      <c r="E66" s="32"/>
      <c r="F66" s="32"/>
      <c r="G66" s="32"/>
      <c r="H66" s="32"/>
      <c r="I66" s="32"/>
    </row>
    <row r="67" spans="1:9" ht="18.75">
      <c r="A67" s="80"/>
      <c r="B67" s="14"/>
      <c r="C67" s="14"/>
      <c r="D67" s="14"/>
      <c r="E67" s="32"/>
      <c r="F67" s="32"/>
      <c r="G67" s="32"/>
      <c r="H67" s="32"/>
      <c r="I67" s="32"/>
    </row>
    <row r="68" spans="1:9" ht="18.75">
      <c r="A68" s="80"/>
      <c r="B68" s="14"/>
      <c r="C68" s="14"/>
      <c r="D68" s="14"/>
      <c r="E68" s="32"/>
      <c r="F68" s="32"/>
      <c r="G68" s="32"/>
      <c r="H68" s="32"/>
      <c r="I68" s="32"/>
    </row>
    <row r="69" spans="1:9" ht="18.75">
      <c r="A69" s="80"/>
      <c r="B69" s="14"/>
      <c r="C69" s="14"/>
      <c r="D69" s="14"/>
      <c r="E69" s="32"/>
      <c r="F69" s="32"/>
      <c r="G69" s="32"/>
      <c r="H69" s="32"/>
      <c r="I69" s="32"/>
    </row>
    <row r="70" spans="1:9" ht="18.75">
      <c r="A70" s="80"/>
      <c r="B70" s="32"/>
      <c r="C70" s="32"/>
      <c r="D70" s="32"/>
      <c r="E70" s="32"/>
      <c r="F70" s="32"/>
      <c r="G70" s="32"/>
      <c r="H70" s="32"/>
      <c r="I70" s="32"/>
    </row>
    <row r="72" ht="22.5" customHeight="1"/>
  </sheetData>
  <mergeCells count="21">
    <mergeCell ref="B65:C65"/>
    <mergeCell ref="B50:C50"/>
    <mergeCell ref="A4:I4"/>
    <mergeCell ref="A5:C6"/>
    <mergeCell ref="D5:D6"/>
    <mergeCell ref="E5:E6"/>
    <mergeCell ref="F5:F6"/>
    <mergeCell ref="G5:G6"/>
    <mergeCell ref="H5:H6"/>
    <mergeCell ref="G45:G46"/>
    <mergeCell ref="B44:I44"/>
    <mergeCell ref="H45:H46"/>
    <mergeCell ref="A47:C47"/>
    <mergeCell ref="A45:C46"/>
    <mergeCell ref="D45:D46"/>
    <mergeCell ref="E45:E46"/>
    <mergeCell ref="F45:F46"/>
    <mergeCell ref="B1:I1"/>
    <mergeCell ref="A2:I2"/>
    <mergeCell ref="A3:I3"/>
    <mergeCell ref="A31:C31"/>
  </mergeCells>
  <printOptions/>
  <pageMargins left="0.5905511811023623" right="0" top="0.7874015748031497" bottom="0.15748031496062992" header="0.196850393700787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E1"/>
    </sheetView>
  </sheetViews>
  <sheetFormatPr defaultColWidth="9.140625" defaultRowHeight="21.75"/>
  <cols>
    <col min="1" max="1" width="36.57421875" style="4" customWidth="1"/>
    <col min="2" max="2" width="17.57421875" style="16" customWidth="1"/>
    <col min="3" max="3" width="14.7109375" style="16" customWidth="1"/>
    <col min="4" max="4" width="14.140625" style="16" customWidth="1"/>
    <col min="5" max="5" width="18.28125" style="16" customWidth="1"/>
    <col min="6" max="16384" width="17.57421875" style="4" customWidth="1"/>
  </cols>
  <sheetData>
    <row r="1" spans="1:5" ht="21.75">
      <c r="A1" s="324" t="s">
        <v>426</v>
      </c>
      <c r="B1" s="302"/>
      <c r="C1" s="302"/>
      <c r="D1" s="302"/>
      <c r="E1" s="302"/>
    </row>
    <row r="2" spans="1:5" ht="21.75">
      <c r="A2" s="302" t="s">
        <v>325</v>
      </c>
      <c r="B2" s="302"/>
      <c r="C2" s="302"/>
      <c r="D2" s="302"/>
      <c r="E2" s="302"/>
    </row>
    <row r="3" spans="1:5" ht="21.75">
      <c r="A3" s="325"/>
      <c r="B3" s="325"/>
      <c r="C3" s="325"/>
      <c r="D3" s="325"/>
      <c r="E3" s="325"/>
    </row>
    <row r="4" spans="1:5" ht="21.75">
      <c r="A4" s="94" t="s">
        <v>88</v>
      </c>
      <c r="B4" s="95" t="s">
        <v>46</v>
      </c>
      <c r="C4" s="95" t="s">
        <v>68</v>
      </c>
      <c r="D4" s="95" t="s">
        <v>89</v>
      </c>
      <c r="E4" s="95" t="s">
        <v>67</v>
      </c>
    </row>
    <row r="5" spans="1:8" ht="21.75">
      <c r="A5" s="5" t="s">
        <v>205</v>
      </c>
      <c r="B5" s="6">
        <v>0</v>
      </c>
      <c r="C5" s="6">
        <v>943.84</v>
      </c>
      <c r="D5" s="6">
        <v>0</v>
      </c>
      <c r="E5" s="6">
        <f aca="true" t="shared" si="0" ref="E5:E11">B5+C5-D5</f>
        <v>943.84</v>
      </c>
      <c r="H5" s="13"/>
    </row>
    <row r="6" spans="1:8" ht="21.75">
      <c r="A6" s="5" t="s">
        <v>206</v>
      </c>
      <c r="B6" s="6">
        <v>451190</v>
      </c>
      <c r="C6" s="6">
        <v>0</v>
      </c>
      <c r="D6" s="6">
        <v>0</v>
      </c>
      <c r="E6" s="6">
        <f t="shared" si="0"/>
        <v>451190</v>
      </c>
      <c r="H6" s="13"/>
    </row>
    <row r="7" spans="1:8" ht="21.75">
      <c r="A7" s="5" t="s">
        <v>326</v>
      </c>
      <c r="B7" s="6">
        <v>450.01</v>
      </c>
      <c r="C7" s="6">
        <v>35.68</v>
      </c>
      <c r="D7" s="6">
        <v>0</v>
      </c>
      <c r="E7" s="6">
        <f t="shared" si="0"/>
        <v>485.69</v>
      </c>
      <c r="H7" s="13"/>
    </row>
    <row r="8" spans="1:8" ht="21.75">
      <c r="A8" s="5" t="s">
        <v>327</v>
      </c>
      <c r="B8" s="6">
        <v>3843.9</v>
      </c>
      <c r="C8" s="6">
        <v>42.8</v>
      </c>
      <c r="D8" s="6">
        <v>0</v>
      </c>
      <c r="E8" s="6">
        <f t="shared" si="0"/>
        <v>3886.7000000000003</v>
      </c>
      <c r="H8" s="13"/>
    </row>
    <row r="9" spans="1:8" ht="21.75">
      <c r="A9" s="5" t="s">
        <v>90</v>
      </c>
      <c r="B9" s="6">
        <v>891276.94</v>
      </c>
      <c r="C9" s="6">
        <v>24000</v>
      </c>
      <c r="D9" s="6">
        <v>0</v>
      </c>
      <c r="E9" s="6">
        <f t="shared" si="0"/>
        <v>915276.94</v>
      </c>
      <c r="H9" s="13"/>
    </row>
    <row r="10" spans="1:8" ht="21.75">
      <c r="A10" s="5" t="s">
        <v>207</v>
      </c>
      <c r="B10" s="6">
        <v>38800</v>
      </c>
      <c r="C10" s="6">
        <v>50</v>
      </c>
      <c r="D10" s="6">
        <v>0</v>
      </c>
      <c r="E10" s="6">
        <f t="shared" si="0"/>
        <v>38850</v>
      </c>
      <c r="H10" s="13"/>
    </row>
    <row r="11" spans="1:8" ht="21.75">
      <c r="A11" s="5" t="s">
        <v>322</v>
      </c>
      <c r="B11" s="6">
        <v>18000</v>
      </c>
      <c r="C11" s="6">
        <v>0</v>
      </c>
      <c r="D11" s="6">
        <v>0</v>
      </c>
      <c r="E11" s="6">
        <f t="shared" si="0"/>
        <v>18000</v>
      </c>
      <c r="H11" s="13"/>
    </row>
    <row r="12" spans="1:8" ht="21.75">
      <c r="A12" s="5" t="s">
        <v>323</v>
      </c>
      <c r="B12" s="126"/>
      <c r="C12" s="6"/>
      <c r="D12" s="6"/>
      <c r="E12" s="6"/>
      <c r="H12" s="13"/>
    </row>
    <row r="13" spans="1:8" ht="21.75">
      <c r="A13" s="7" t="s">
        <v>324</v>
      </c>
      <c r="B13" s="126"/>
      <c r="C13" s="6"/>
      <c r="D13" s="6"/>
      <c r="E13" s="126"/>
      <c r="H13" s="13"/>
    </row>
    <row r="14" spans="1:8" ht="22.5" thickBot="1">
      <c r="A14" s="15"/>
      <c r="B14" s="96">
        <f>SUM(B5:B12)</f>
        <v>1403560.85</v>
      </c>
      <c r="C14" s="96">
        <f>SUM(C5:C12)</f>
        <v>25072.32</v>
      </c>
      <c r="D14" s="96">
        <f>SUM(D5:D10)</f>
        <v>0</v>
      </c>
      <c r="E14" s="128">
        <f>SUM(E5:E12)</f>
        <v>1428633.17</v>
      </c>
      <c r="H14" s="13"/>
    </row>
    <row r="15" ht="22.5" thickTop="1">
      <c r="H15" s="99"/>
    </row>
    <row r="16" ht="21.75">
      <c r="A16" s="116"/>
    </row>
    <row r="17" ht="13.5" customHeight="1"/>
    <row r="37" spans="1:5" ht="21.75">
      <c r="A37" s="117"/>
      <c r="B37" s="118"/>
      <c r="C37" s="118"/>
      <c r="D37" s="118"/>
      <c r="E37" s="118"/>
    </row>
    <row r="38" spans="1:5" ht="21.75">
      <c r="A38" s="118"/>
      <c r="B38" s="118"/>
      <c r="C38" s="118"/>
      <c r="D38" s="118"/>
      <c r="E38" s="118"/>
    </row>
    <row r="40" spans="1:5" ht="21.75">
      <c r="A40" s="119"/>
      <c r="B40" s="98"/>
      <c r="C40" s="98"/>
      <c r="D40" s="98"/>
      <c r="E40" s="98"/>
    </row>
    <row r="41" spans="1:5" ht="21.75">
      <c r="A41" s="8"/>
      <c r="B41" s="13"/>
      <c r="C41" s="13"/>
      <c r="D41" s="13"/>
      <c r="E41" s="13"/>
    </row>
    <row r="42" spans="1:5" ht="21.75">
      <c r="A42" s="8"/>
      <c r="B42" s="13"/>
      <c r="C42" s="13"/>
      <c r="D42" s="13"/>
      <c r="E42" s="13"/>
    </row>
    <row r="43" spans="1:5" ht="21.75">
      <c r="A43" s="8"/>
      <c r="B43" s="13"/>
      <c r="C43" s="13"/>
      <c r="D43" s="13"/>
      <c r="E43" s="13"/>
    </row>
    <row r="44" spans="1:5" ht="21.75">
      <c r="A44" s="8"/>
      <c r="B44" s="13"/>
      <c r="C44" s="13"/>
      <c r="D44" s="13"/>
      <c r="E44" s="13"/>
    </row>
    <row r="45" spans="1:5" ht="21.75">
      <c r="A45" s="8"/>
      <c r="B45" s="13"/>
      <c r="C45" s="13"/>
      <c r="D45" s="13"/>
      <c r="E45" s="13"/>
    </row>
    <row r="46" spans="1:5" ht="21.75">
      <c r="A46" s="8"/>
      <c r="B46" s="13"/>
      <c r="C46" s="13"/>
      <c r="D46" s="13"/>
      <c r="E46" s="13"/>
    </row>
    <row r="47" spans="1:5" ht="21.75">
      <c r="A47" s="8"/>
      <c r="B47" s="13"/>
      <c r="C47" s="13"/>
      <c r="D47" s="13"/>
      <c r="E47" s="13"/>
    </row>
    <row r="48" spans="1:5" ht="21.75">
      <c r="A48" s="70"/>
      <c r="B48" s="99"/>
      <c r="C48" s="99"/>
      <c r="D48" s="99"/>
      <c r="E48" s="99"/>
    </row>
  </sheetData>
  <mergeCells count="3">
    <mergeCell ref="A1:E1"/>
    <mergeCell ref="A2:E2"/>
    <mergeCell ref="A3:E3"/>
  </mergeCells>
  <printOptions/>
  <pageMargins left="0.472440944881889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1">
      <selection activeCell="D4" sqref="D4"/>
    </sheetView>
  </sheetViews>
  <sheetFormatPr defaultColWidth="9.140625" defaultRowHeight="21.75"/>
  <cols>
    <col min="1" max="1" width="5.8515625" style="4" customWidth="1"/>
    <col min="2" max="2" width="2.28125" style="4" customWidth="1"/>
    <col min="3" max="3" width="42.57421875" style="16" customWidth="1"/>
    <col min="4" max="4" width="12.57421875" style="4" customWidth="1"/>
    <col min="5" max="5" width="12.00390625" style="16" customWidth="1"/>
    <col min="6" max="6" width="12.28125" style="16" customWidth="1"/>
    <col min="7" max="7" width="13.140625" style="16" customWidth="1"/>
    <col min="8" max="16384" width="9.140625" style="4" customWidth="1"/>
  </cols>
  <sheetData>
    <row r="1" spans="1:7" ht="24">
      <c r="A1" s="326" t="s">
        <v>427</v>
      </c>
      <c r="B1" s="326"/>
      <c r="C1" s="326"/>
      <c r="D1" s="326"/>
      <c r="E1" s="326"/>
      <c r="F1" s="326"/>
      <c r="G1" s="326"/>
    </row>
    <row r="2" spans="1:7" ht="21.75">
      <c r="A2" s="327" t="s">
        <v>320</v>
      </c>
      <c r="B2" s="327"/>
      <c r="C2" s="327"/>
      <c r="D2" s="327"/>
      <c r="E2" s="327"/>
      <c r="F2" s="327"/>
      <c r="G2" s="327"/>
    </row>
    <row r="3" spans="1:7" ht="21.75">
      <c r="A3" s="101" t="s">
        <v>91</v>
      </c>
      <c r="B3" s="329" t="s">
        <v>180</v>
      </c>
      <c r="C3" s="329"/>
      <c r="D3" s="102" t="s">
        <v>186</v>
      </c>
      <c r="E3" s="102" t="s">
        <v>89</v>
      </c>
      <c r="F3" s="102" t="s">
        <v>185</v>
      </c>
      <c r="G3" s="102" t="s">
        <v>181</v>
      </c>
    </row>
    <row r="4" spans="1:7" ht="21.75">
      <c r="A4" s="103"/>
      <c r="B4" s="104" t="s">
        <v>189</v>
      </c>
      <c r="C4" s="83"/>
      <c r="D4" s="82"/>
      <c r="E4" s="82"/>
      <c r="F4" s="120"/>
      <c r="G4" s="82"/>
    </row>
    <row r="5" spans="1:7" ht="21.75">
      <c r="A5" s="103"/>
      <c r="B5" s="105" t="s">
        <v>248</v>
      </c>
      <c r="C5" s="83"/>
      <c r="D5" s="82"/>
      <c r="E5" s="82"/>
      <c r="F5" s="120"/>
      <c r="G5" s="82"/>
    </row>
    <row r="6" spans="1:7" ht="23.25" customHeight="1">
      <c r="A6" s="103"/>
      <c r="B6" s="332" t="s">
        <v>249</v>
      </c>
      <c r="C6" s="333"/>
      <c r="D6" s="82"/>
      <c r="E6" s="82"/>
      <c r="F6" s="120"/>
      <c r="G6" s="82"/>
    </row>
    <row r="7" spans="1:7" ht="24" customHeight="1">
      <c r="A7" s="103">
        <v>1</v>
      </c>
      <c r="B7" s="334" t="s">
        <v>394</v>
      </c>
      <c r="C7" s="335"/>
      <c r="D7" s="82">
        <v>466000</v>
      </c>
      <c r="E7" s="82">
        <v>0</v>
      </c>
      <c r="F7" s="82">
        <v>0</v>
      </c>
      <c r="G7" s="82">
        <f>SUM(D7-F7)</f>
        <v>466000</v>
      </c>
    </row>
    <row r="8" spans="1:7" ht="23.25" customHeight="1">
      <c r="A8" s="103"/>
      <c r="B8" s="334" t="s">
        <v>395</v>
      </c>
      <c r="C8" s="335"/>
      <c r="D8" s="82"/>
      <c r="E8" s="82"/>
      <c r="F8" s="120"/>
      <c r="G8" s="82"/>
    </row>
    <row r="9" spans="1:7" ht="21.75" customHeight="1">
      <c r="A9" s="103"/>
      <c r="B9" s="334" t="s">
        <v>289</v>
      </c>
      <c r="C9" s="335"/>
      <c r="D9" s="82"/>
      <c r="E9" s="82"/>
      <c r="F9" s="82"/>
      <c r="G9" s="82"/>
    </row>
    <row r="10" spans="1:7" ht="21.75" customHeight="1">
      <c r="A10" s="103">
        <v>2</v>
      </c>
      <c r="B10" s="334" t="s">
        <v>396</v>
      </c>
      <c r="C10" s="335"/>
      <c r="D10" s="82">
        <v>316000</v>
      </c>
      <c r="E10" s="82">
        <v>0</v>
      </c>
      <c r="F10" s="82">
        <v>0</v>
      </c>
      <c r="G10" s="82">
        <f>SUM(D10-F10)</f>
        <v>316000</v>
      </c>
    </row>
    <row r="11" spans="1:7" ht="21.75" customHeight="1">
      <c r="A11" s="103"/>
      <c r="B11" s="334" t="s">
        <v>398</v>
      </c>
      <c r="C11" s="335"/>
      <c r="D11" s="82"/>
      <c r="E11" s="82"/>
      <c r="F11" s="82"/>
      <c r="G11" s="82"/>
    </row>
    <row r="12" spans="1:7" ht="21.75" customHeight="1">
      <c r="A12" s="103"/>
      <c r="B12" s="334" t="s">
        <v>397</v>
      </c>
      <c r="C12" s="335"/>
      <c r="D12" s="82"/>
      <c r="E12" s="82"/>
      <c r="F12" s="120"/>
      <c r="G12" s="82"/>
    </row>
    <row r="13" spans="1:7" ht="21.75">
      <c r="A13" s="103"/>
      <c r="B13" s="332" t="s">
        <v>399</v>
      </c>
      <c r="C13" s="333"/>
      <c r="D13" s="82"/>
      <c r="E13" s="82"/>
      <c r="F13" s="82"/>
      <c r="G13" s="82"/>
    </row>
    <row r="14" spans="1:7" ht="21.75" customHeight="1">
      <c r="A14" s="103">
        <v>3</v>
      </c>
      <c r="B14" s="334" t="s">
        <v>400</v>
      </c>
      <c r="C14" s="335"/>
      <c r="D14" s="81">
        <v>60000</v>
      </c>
      <c r="E14" s="82">
        <v>60000</v>
      </c>
      <c r="F14" s="82">
        <v>60000</v>
      </c>
      <c r="G14" s="82">
        <f>SUM(D14-F14)</f>
        <v>0</v>
      </c>
    </row>
    <row r="15" spans="1:7" ht="21.75">
      <c r="A15" s="103"/>
      <c r="B15" s="104" t="s">
        <v>202</v>
      </c>
      <c r="C15" s="83"/>
      <c r="D15" s="82"/>
      <c r="E15" s="82"/>
      <c r="F15" s="120"/>
      <c r="G15" s="82"/>
    </row>
    <row r="16" spans="1:7" ht="21.75">
      <c r="A16" s="103"/>
      <c r="B16" s="104" t="s">
        <v>401</v>
      </c>
      <c r="C16" s="83"/>
      <c r="D16" s="82"/>
      <c r="E16" s="82"/>
      <c r="F16" s="120"/>
      <c r="G16" s="82"/>
    </row>
    <row r="17" spans="1:7" ht="21.75">
      <c r="A17" s="106">
        <v>4</v>
      </c>
      <c r="B17" s="336" t="s">
        <v>267</v>
      </c>
      <c r="C17" s="337"/>
      <c r="D17" s="82">
        <v>1</v>
      </c>
      <c r="E17" s="82">
        <v>0</v>
      </c>
      <c r="F17" s="82">
        <v>0</v>
      </c>
      <c r="G17" s="82">
        <f>SUM(D17-F17)</f>
        <v>1</v>
      </c>
    </row>
    <row r="18" spans="1:7" ht="22.5" thickBot="1">
      <c r="A18" s="330" t="s">
        <v>93</v>
      </c>
      <c r="B18" s="330"/>
      <c r="C18" s="330"/>
      <c r="D18" s="84">
        <f>SUM(D5:D17)</f>
        <v>842001</v>
      </c>
      <c r="E18" s="84">
        <f>SUM(E5:E15)</f>
        <v>60000</v>
      </c>
      <c r="F18" s="84">
        <f>SUM(F5:F15)</f>
        <v>60000</v>
      </c>
      <c r="G18" s="84">
        <f>SUM(D18-F18)</f>
        <v>782001</v>
      </c>
    </row>
    <row r="19" spans="1:7" ht="22.5" thickTop="1">
      <c r="A19" s="100"/>
      <c r="B19" s="80"/>
      <c r="C19" s="80"/>
      <c r="D19" s="32"/>
      <c r="E19" s="32"/>
      <c r="F19" s="32"/>
      <c r="G19" s="32"/>
    </row>
    <row r="20" spans="1:7" ht="21.75">
      <c r="A20" s="97"/>
      <c r="B20" s="8"/>
      <c r="C20" s="8"/>
      <c r="D20" s="13"/>
      <c r="E20" s="13"/>
      <c r="F20" s="13"/>
      <c r="G20" s="13"/>
    </row>
    <row r="21" spans="1:7" ht="21.75">
      <c r="A21" s="97"/>
      <c r="B21" s="8"/>
      <c r="C21" s="8"/>
      <c r="D21" s="13"/>
      <c r="E21" s="13"/>
      <c r="F21" s="13"/>
      <c r="G21" s="13"/>
    </row>
    <row r="22" spans="1:7" ht="21.75">
      <c r="A22" s="97"/>
      <c r="B22" s="8"/>
      <c r="C22" s="8"/>
      <c r="D22" s="13"/>
      <c r="E22" s="13"/>
      <c r="F22" s="13"/>
      <c r="G22" s="13"/>
    </row>
    <row r="23" spans="1:7" ht="21.75">
      <c r="A23" s="97"/>
      <c r="B23" s="8"/>
      <c r="C23" s="8"/>
      <c r="D23" s="13"/>
      <c r="E23" s="13"/>
      <c r="F23" s="13"/>
      <c r="G23" s="13"/>
    </row>
    <row r="24" spans="1:7" ht="21.75">
      <c r="A24" s="97"/>
      <c r="B24" s="8"/>
      <c r="C24" s="8"/>
      <c r="D24" s="13"/>
      <c r="E24" s="13"/>
      <c r="F24" s="13"/>
      <c r="G24" s="13"/>
    </row>
    <row r="45" spans="1:7" ht="21.75">
      <c r="A45" s="326"/>
      <c r="B45" s="326"/>
      <c r="C45" s="326"/>
      <c r="D45" s="326"/>
      <c r="E45" s="326"/>
      <c r="F45" s="326"/>
      <c r="G45" s="93"/>
    </row>
    <row r="46" spans="1:7" ht="21.75">
      <c r="A46" s="331"/>
      <c r="B46" s="331"/>
      <c r="C46" s="331"/>
      <c r="D46" s="331"/>
      <c r="E46" s="331"/>
      <c r="F46" s="331"/>
      <c r="G46" s="98"/>
    </row>
    <row r="47" spans="1:7" ht="21.75">
      <c r="A47" s="119"/>
      <c r="B47" s="328"/>
      <c r="C47" s="328"/>
      <c r="D47" s="98"/>
      <c r="E47" s="98"/>
      <c r="F47" s="98"/>
      <c r="G47" s="98"/>
    </row>
    <row r="48" spans="1:7" ht="21.75">
      <c r="A48" s="97"/>
      <c r="B48" s="70"/>
      <c r="C48" s="8"/>
      <c r="D48" s="13"/>
      <c r="E48" s="13"/>
      <c r="F48" s="13"/>
      <c r="G48" s="13"/>
    </row>
    <row r="49" spans="1:7" ht="21.75">
      <c r="A49" s="97"/>
      <c r="B49" s="8"/>
      <c r="C49" s="8"/>
      <c r="D49" s="13"/>
      <c r="E49" s="13"/>
      <c r="F49" s="13"/>
      <c r="G49" s="13"/>
    </row>
    <row r="50" spans="1:7" ht="21.75">
      <c r="A50" s="97"/>
      <c r="B50" s="70"/>
      <c r="C50" s="8"/>
      <c r="D50" s="13"/>
      <c r="E50" s="13"/>
      <c r="F50" s="13"/>
      <c r="G50" s="13"/>
    </row>
    <row r="51" spans="1:7" ht="21.75">
      <c r="A51" s="97"/>
      <c r="B51" s="8"/>
      <c r="C51" s="8"/>
      <c r="D51" s="13"/>
      <c r="E51" s="13"/>
      <c r="F51" s="13"/>
      <c r="G51" s="13"/>
    </row>
    <row r="52" spans="1:7" ht="21.75">
      <c r="A52" s="97"/>
      <c r="B52" s="8"/>
      <c r="C52" s="8"/>
      <c r="D52" s="13"/>
      <c r="E52" s="13"/>
      <c r="F52" s="13"/>
      <c r="G52" s="13"/>
    </row>
    <row r="53" spans="1:7" ht="21.75">
      <c r="A53" s="97"/>
      <c r="B53" s="8"/>
      <c r="C53" s="8"/>
      <c r="D53" s="13"/>
      <c r="E53" s="13"/>
      <c r="F53" s="13"/>
      <c r="G53" s="13"/>
    </row>
    <row r="54" spans="1:7" ht="21.75">
      <c r="A54" s="97"/>
      <c r="B54" s="8"/>
      <c r="C54" s="8"/>
      <c r="D54" s="13"/>
      <c r="E54" s="13"/>
      <c r="F54" s="13"/>
      <c r="G54" s="13"/>
    </row>
    <row r="55" spans="1:7" ht="21.75">
      <c r="A55" s="97"/>
      <c r="B55" s="8"/>
      <c r="C55" s="8"/>
      <c r="D55" s="13"/>
      <c r="E55" s="13"/>
      <c r="F55" s="13"/>
      <c r="G55" s="13"/>
    </row>
    <row r="56" spans="1:7" ht="21.75">
      <c r="A56" s="97"/>
      <c r="B56" s="8"/>
      <c r="C56" s="8"/>
      <c r="D56" s="13"/>
      <c r="E56" s="13"/>
      <c r="F56" s="13"/>
      <c r="G56" s="13"/>
    </row>
    <row r="57" spans="1:7" ht="21.75">
      <c r="A57" s="97"/>
      <c r="B57" s="8"/>
      <c r="C57" s="8"/>
      <c r="D57" s="13"/>
      <c r="E57" s="13"/>
      <c r="F57" s="13"/>
      <c r="G57" s="13"/>
    </row>
    <row r="58" spans="1:7" ht="21.75">
      <c r="A58" s="97"/>
      <c r="B58" s="8"/>
      <c r="C58" s="8"/>
      <c r="D58" s="13"/>
      <c r="E58" s="13"/>
      <c r="F58" s="13"/>
      <c r="G58" s="13"/>
    </row>
    <row r="59" spans="1:7" ht="21.75">
      <c r="A59" s="97"/>
      <c r="B59" s="8"/>
      <c r="C59" s="8"/>
      <c r="D59" s="13"/>
      <c r="E59" s="13"/>
      <c r="F59" s="13"/>
      <c r="G59" s="13"/>
    </row>
    <row r="60" spans="1:7" ht="21.75">
      <c r="A60" s="97"/>
      <c r="B60" s="8"/>
      <c r="C60" s="8"/>
      <c r="D60" s="13"/>
      <c r="E60" s="13"/>
      <c r="F60" s="13"/>
      <c r="G60" s="13"/>
    </row>
    <row r="61" spans="1:7" ht="21.75">
      <c r="A61" s="97"/>
      <c r="B61" s="8"/>
      <c r="C61" s="8"/>
      <c r="D61" s="13"/>
      <c r="E61" s="13"/>
      <c r="F61" s="13"/>
      <c r="G61" s="13"/>
    </row>
    <row r="62" spans="1:7" ht="21.75">
      <c r="A62" s="328" t="s">
        <v>93</v>
      </c>
      <c r="B62" s="328"/>
      <c r="C62" s="328"/>
      <c r="D62" s="99"/>
      <c r="E62" s="99"/>
      <c r="F62" s="99"/>
      <c r="G62" s="99"/>
    </row>
    <row r="63" spans="1:7" ht="21.75">
      <c r="A63" s="8"/>
      <c r="B63" s="8"/>
      <c r="C63" s="13"/>
      <c r="D63" s="8"/>
      <c r="E63" s="13"/>
      <c r="F63" s="13"/>
      <c r="G63" s="13"/>
    </row>
  </sheetData>
  <mergeCells count="18">
    <mergeCell ref="B12:C12"/>
    <mergeCell ref="B14:C14"/>
    <mergeCell ref="B13:C13"/>
    <mergeCell ref="B17:C17"/>
    <mergeCell ref="B8:C8"/>
    <mergeCell ref="B9:C9"/>
    <mergeCell ref="B10:C10"/>
    <mergeCell ref="B11:C11"/>
    <mergeCell ref="A1:G1"/>
    <mergeCell ref="A2:G2"/>
    <mergeCell ref="B47:C47"/>
    <mergeCell ref="A62:C62"/>
    <mergeCell ref="B3:C3"/>
    <mergeCell ref="A18:C18"/>
    <mergeCell ref="A45:F45"/>
    <mergeCell ref="A46:F46"/>
    <mergeCell ref="B6:C6"/>
    <mergeCell ref="B7:C7"/>
  </mergeCells>
  <printOptions/>
  <pageMargins left="0.6692913385826772" right="0.11811023622047245" top="0.8661417322834646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"/>
    </sheetView>
  </sheetViews>
  <sheetFormatPr defaultColWidth="9.140625" defaultRowHeight="21.75"/>
  <cols>
    <col min="1" max="1" width="6.7109375" style="108" customWidth="1"/>
    <col min="2" max="2" width="2.7109375" style="107" customWidth="1"/>
    <col min="3" max="3" width="41.421875" style="109" customWidth="1"/>
    <col min="4" max="4" width="13.57421875" style="109" customWidth="1"/>
    <col min="5" max="5" width="12.57421875" style="109" customWidth="1"/>
    <col min="6" max="6" width="14.00390625" style="107" customWidth="1"/>
    <col min="7" max="7" width="11.7109375" style="107" customWidth="1"/>
    <col min="8" max="16384" width="9.140625" style="107" customWidth="1"/>
  </cols>
  <sheetData>
    <row r="1" spans="1:7" ht="25.5">
      <c r="A1" s="326" t="s">
        <v>428</v>
      </c>
      <c r="B1" s="326"/>
      <c r="C1" s="326"/>
      <c r="D1" s="326"/>
      <c r="E1" s="326"/>
      <c r="F1" s="326"/>
      <c r="G1" s="326"/>
    </row>
    <row r="2" spans="1:7" ht="24">
      <c r="A2" s="327" t="s">
        <v>321</v>
      </c>
      <c r="B2" s="327"/>
      <c r="C2" s="327"/>
      <c r="D2" s="327"/>
      <c r="E2" s="327"/>
      <c r="F2" s="327"/>
      <c r="G2" s="327"/>
    </row>
    <row r="3" spans="1:7" ht="24">
      <c r="A3" s="110" t="s">
        <v>91</v>
      </c>
      <c r="B3" s="338" t="s">
        <v>180</v>
      </c>
      <c r="C3" s="338"/>
      <c r="D3" s="111" t="s">
        <v>186</v>
      </c>
      <c r="E3" s="111" t="s">
        <v>89</v>
      </c>
      <c r="F3" s="111" t="s">
        <v>185</v>
      </c>
      <c r="G3" s="111" t="s">
        <v>181</v>
      </c>
    </row>
    <row r="4" spans="1:7" ht="24">
      <c r="A4" s="11"/>
      <c r="B4" s="112"/>
      <c r="C4" s="77"/>
      <c r="D4" s="10"/>
      <c r="E4" s="10"/>
      <c r="F4" s="78"/>
      <c r="G4" s="10"/>
    </row>
    <row r="5" spans="1:7" ht="24">
      <c r="A5" s="11"/>
      <c r="B5" s="74" t="s">
        <v>250</v>
      </c>
      <c r="C5" s="77"/>
      <c r="D5" s="10"/>
      <c r="E5" s="10"/>
      <c r="F5" s="9"/>
      <c r="G5" s="9"/>
    </row>
    <row r="6" spans="1:7" ht="24">
      <c r="A6" s="11"/>
      <c r="B6" s="77"/>
      <c r="C6" s="74" t="s">
        <v>290</v>
      </c>
      <c r="D6" s="10"/>
      <c r="E6" s="10"/>
      <c r="F6" s="10"/>
      <c r="G6" s="10"/>
    </row>
    <row r="7" spans="1:7" ht="24">
      <c r="A7" s="11"/>
      <c r="B7" s="77"/>
      <c r="C7" s="74" t="s">
        <v>291</v>
      </c>
      <c r="D7" s="10"/>
      <c r="E7" s="10"/>
      <c r="F7" s="10"/>
      <c r="G7" s="10"/>
    </row>
    <row r="8" spans="1:7" ht="24">
      <c r="A8" s="11">
        <v>1</v>
      </c>
      <c r="B8" s="74"/>
      <c r="C8" s="77" t="s">
        <v>402</v>
      </c>
      <c r="D8" s="10">
        <v>650000</v>
      </c>
      <c r="E8" s="25">
        <v>648316</v>
      </c>
      <c r="F8" s="25">
        <v>648316</v>
      </c>
      <c r="G8" s="10">
        <f>SUM(D8-F8)</f>
        <v>1684</v>
      </c>
    </row>
    <row r="9" spans="1:7" ht="24">
      <c r="A9" s="11"/>
      <c r="B9" s="74"/>
      <c r="C9" s="77" t="s">
        <v>403</v>
      </c>
      <c r="D9" s="10"/>
      <c r="E9" s="10"/>
      <c r="F9" s="10"/>
      <c r="G9" s="10"/>
    </row>
    <row r="10" spans="1:7" ht="24">
      <c r="A10" s="11"/>
      <c r="B10" s="74"/>
      <c r="C10" s="77" t="s">
        <v>251</v>
      </c>
      <c r="D10" s="10"/>
      <c r="E10" s="10"/>
      <c r="F10" s="9"/>
      <c r="G10" s="9"/>
    </row>
    <row r="11" spans="1:7" ht="24">
      <c r="A11" s="11"/>
      <c r="B11" s="77"/>
      <c r="C11" s="77"/>
      <c r="D11" s="113"/>
      <c r="E11" s="76"/>
      <c r="F11" s="10"/>
      <c r="G11" s="10"/>
    </row>
    <row r="12" spans="1:7" ht="24">
      <c r="A12" s="11"/>
      <c r="B12" s="77"/>
      <c r="C12" s="77"/>
      <c r="D12" s="10"/>
      <c r="E12" s="10"/>
      <c r="F12" s="78"/>
      <c r="G12" s="10"/>
    </row>
    <row r="13" spans="1:7" ht="24">
      <c r="A13" s="11"/>
      <c r="B13" s="112"/>
      <c r="C13" s="77"/>
      <c r="D13" s="10"/>
      <c r="E13" s="10"/>
      <c r="F13" s="78"/>
      <c r="G13" s="10"/>
    </row>
    <row r="14" spans="1:7" ht="24">
      <c r="A14" s="11"/>
      <c r="B14" s="74"/>
      <c r="C14" s="77"/>
      <c r="D14" s="10"/>
      <c r="E14" s="10"/>
      <c r="F14" s="78"/>
      <c r="G14" s="10"/>
    </row>
    <row r="15" spans="1:7" ht="24">
      <c r="A15" s="11"/>
      <c r="B15" s="74"/>
      <c r="C15" s="77"/>
      <c r="D15" s="10"/>
      <c r="E15" s="10"/>
      <c r="F15" s="10"/>
      <c r="G15" s="10"/>
    </row>
    <row r="16" spans="1:7" ht="24">
      <c r="A16" s="11"/>
      <c r="B16" s="77"/>
      <c r="C16" s="77"/>
      <c r="D16" s="10"/>
      <c r="E16" s="10"/>
      <c r="F16" s="78"/>
      <c r="G16" s="10"/>
    </row>
    <row r="17" spans="1:7" ht="24">
      <c r="A17" s="11"/>
      <c r="B17" s="77"/>
      <c r="C17" s="77"/>
      <c r="D17" s="10"/>
      <c r="E17" s="10"/>
      <c r="F17" s="78"/>
      <c r="G17" s="10"/>
    </row>
    <row r="18" spans="1:7" ht="24">
      <c r="A18" s="11"/>
      <c r="B18" s="77"/>
      <c r="C18" s="77"/>
      <c r="D18" s="10"/>
      <c r="E18" s="10"/>
      <c r="F18" s="78"/>
      <c r="G18" s="10"/>
    </row>
    <row r="19" spans="1:7" ht="24">
      <c r="A19" s="114"/>
      <c r="B19" s="115"/>
      <c r="C19" s="115"/>
      <c r="D19" s="12"/>
      <c r="E19" s="10"/>
      <c r="F19" s="78"/>
      <c r="G19" s="10"/>
    </row>
    <row r="20" spans="1:7" ht="24.75" thickBot="1">
      <c r="A20" s="339" t="s">
        <v>93</v>
      </c>
      <c r="B20" s="339"/>
      <c r="C20" s="339"/>
      <c r="D20" s="79">
        <f>SUM(D5:D19)</f>
        <v>650000</v>
      </c>
      <c r="E20" s="31">
        <v>0</v>
      </c>
      <c r="F20" s="79">
        <f>SUM(F5:F19)</f>
        <v>648316</v>
      </c>
      <c r="G20" s="79">
        <f>SUM(D20-F20)</f>
        <v>1684</v>
      </c>
    </row>
    <row r="21" ht="24.75" thickTop="1"/>
  </sheetData>
  <mergeCells count="4">
    <mergeCell ref="B3:C3"/>
    <mergeCell ref="A20:C20"/>
    <mergeCell ref="A1:G1"/>
    <mergeCell ref="A2:G2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Normal="87" zoomScaleSheetLayoutView="100" workbookViewId="0" topLeftCell="D1">
      <selection activeCell="Q76" sqref="Q76"/>
    </sheetView>
  </sheetViews>
  <sheetFormatPr defaultColWidth="9.140625" defaultRowHeight="21.75"/>
  <cols>
    <col min="1" max="1" width="9.00390625" style="233" customWidth="1"/>
    <col min="2" max="2" width="10.00390625" style="251" customWidth="1"/>
    <col min="3" max="3" width="9.57421875" style="251" customWidth="1"/>
    <col min="4" max="4" width="9.7109375" style="251" customWidth="1"/>
    <col min="5" max="5" width="10.7109375" style="251" customWidth="1"/>
    <col min="6" max="6" width="8.28125" style="251" customWidth="1"/>
    <col min="7" max="7" width="9.28125" style="251" customWidth="1"/>
    <col min="8" max="8" width="8.8515625" style="251" customWidth="1"/>
    <col min="9" max="10" width="9.00390625" style="251" customWidth="1"/>
    <col min="11" max="11" width="8.8515625" style="251" customWidth="1"/>
    <col min="12" max="12" width="8.421875" style="251" customWidth="1"/>
    <col min="13" max="14" width="8.8515625" style="251" customWidth="1"/>
    <col min="15" max="15" width="8.7109375" style="251" customWidth="1"/>
    <col min="16" max="16" width="10.140625" style="251" customWidth="1"/>
    <col min="17" max="18" width="10.00390625" style="233" customWidth="1"/>
    <col min="19" max="16384" width="10.00390625" style="234" customWidth="1"/>
  </cols>
  <sheetData>
    <row r="1" spans="1:17" ht="15.75">
      <c r="A1" s="343" t="s">
        <v>94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5.75">
      <c r="A2" s="343" t="s">
        <v>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7" ht="15.75">
      <c r="A3" s="344" t="s">
        <v>429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1:17" ht="15.75">
      <c r="A4" s="235" t="s">
        <v>96</v>
      </c>
      <c r="B4" s="345" t="s">
        <v>97</v>
      </c>
      <c r="C4" s="346"/>
      <c r="D4" s="237" t="s">
        <v>100</v>
      </c>
      <c r="E4" s="237" t="s">
        <v>101</v>
      </c>
      <c r="F4" s="237" t="s">
        <v>102</v>
      </c>
      <c r="G4" s="345" t="s">
        <v>103</v>
      </c>
      <c r="H4" s="349"/>
      <c r="I4" s="237" t="s">
        <v>105</v>
      </c>
      <c r="J4" s="345" t="s">
        <v>107</v>
      </c>
      <c r="K4" s="349"/>
      <c r="L4" s="346"/>
      <c r="M4" s="345" t="s">
        <v>245</v>
      </c>
      <c r="N4" s="346"/>
      <c r="O4" s="236" t="s">
        <v>243</v>
      </c>
      <c r="P4" s="237" t="s">
        <v>109</v>
      </c>
      <c r="Q4" s="347" t="s">
        <v>93</v>
      </c>
    </row>
    <row r="5" spans="1:17" ht="15.75">
      <c r="A5" s="238" t="s">
        <v>111</v>
      </c>
      <c r="B5" s="237" t="s">
        <v>98</v>
      </c>
      <c r="C5" s="237" t="s">
        <v>99</v>
      </c>
      <c r="D5" s="237" t="s">
        <v>197</v>
      </c>
      <c r="E5" s="237" t="s">
        <v>208</v>
      </c>
      <c r="F5" s="237" t="s">
        <v>198</v>
      </c>
      <c r="G5" s="237" t="s">
        <v>104</v>
      </c>
      <c r="H5" s="237" t="s">
        <v>203</v>
      </c>
      <c r="I5" s="237" t="s">
        <v>106</v>
      </c>
      <c r="J5" s="237" t="s">
        <v>108</v>
      </c>
      <c r="K5" s="237" t="s">
        <v>199</v>
      </c>
      <c r="L5" s="237" t="s">
        <v>404</v>
      </c>
      <c r="M5" s="237" t="s">
        <v>405</v>
      </c>
      <c r="N5" s="237" t="s">
        <v>246</v>
      </c>
      <c r="O5" s="237" t="s">
        <v>244</v>
      </c>
      <c r="P5" s="237" t="s">
        <v>110</v>
      </c>
      <c r="Q5" s="348"/>
    </row>
    <row r="6" spans="1:17" ht="15.75">
      <c r="A6" s="239">
        <v>100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39"/>
    </row>
    <row r="7" spans="1:17" ht="15.75">
      <c r="A7" s="241" t="s">
        <v>112</v>
      </c>
      <c r="B7" s="240">
        <v>42840</v>
      </c>
      <c r="C7" s="240">
        <v>0</v>
      </c>
      <c r="D7" s="240">
        <v>0</v>
      </c>
      <c r="E7" s="240">
        <v>0</v>
      </c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0</v>
      </c>
      <c r="L7" s="240">
        <v>0</v>
      </c>
      <c r="M7" s="240">
        <v>0</v>
      </c>
      <c r="N7" s="240">
        <v>0</v>
      </c>
      <c r="O7" s="240">
        <v>0</v>
      </c>
      <c r="P7" s="240">
        <v>0</v>
      </c>
      <c r="Q7" s="243">
        <f aca="true" t="shared" si="0" ref="Q7:Q16">SUM(B7:P7)</f>
        <v>42840</v>
      </c>
    </row>
    <row r="8" spans="1:17" ht="15.75">
      <c r="A8" s="241" t="s">
        <v>113</v>
      </c>
      <c r="B8" s="240">
        <v>89178</v>
      </c>
      <c r="C8" s="240">
        <v>28210</v>
      </c>
      <c r="D8" s="240">
        <v>0</v>
      </c>
      <c r="E8" s="240">
        <v>0</v>
      </c>
      <c r="F8" s="240">
        <v>0</v>
      </c>
      <c r="G8" s="240">
        <v>29429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3">
        <f t="shared" si="0"/>
        <v>146817</v>
      </c>
    </row>
    <row r="9" spans="1:17" ht="15.75">
      <c r="A9" s="241" t="s">
        <v>114</v>
      </c>
      <c r="B9" s="240">
        <v>3410</v>
      </c>
      <c r="C9" s="240">
        <v>1885</v>
      </c>
      <c r="D9" s="240">
        <v>0</v>
      </c>
      <c r="E9" s="240">
        <v>0</v>
      </c>
      <c r="F9" s="240">
        <v>0</v>
      </c>
      <c r="G9" s="240">
        <v>4020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0">
        <v>0</v>
      </c>
      <c r="O9" s="240">
        <v>0</v>
      </c>
      <c r="P9" s="240">
        <v>0</v>
      </c>
      <c r="Q9" s="243">
        <f t="shared" si="0"/>
        <v>9315</v>
      </c>
    </row>
    <row r="10" spans="1:17" ht="15.75">
      <c r="A10" s="241" t="s">
        <v>406</v>
      </c>
      <c r="B10" s="240">
        <v>3510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3">
        <f t="shared" si="0"/>
        <v>3510</v>
      </c>
    </row>
    <row r="11" spans="1:17" ht="15.75">
      <c r="A11" s="241" t="s">
        <v>115</v>
      </c>
      <c r="B11" s="240">
        <v>3500</v>
      </c>
      <c r="C11" s="240">
        <v>0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3">
        <f t="shared" si="0"/>
        <v>3500</v>
      </c>
    </row>
    <row r="12" spans="1:17" ht="15.75">
      <c r="A12" s="241" t="s">
        <v>407</v>
      </c>
      <c r="B12" s="240">
        <v>3510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3">
        <f t="shared" si="0"/>
        <v>3510</v>
      </c>
    </row>
    <row r="13" spans="1:17" ht="15.75">
      <c r="A13" s="241" t="s">
        <v>408</v>
      </c>
      <c r="B13" s="240">
        <v>7200</v>
      </c>
      <c r="C13" s="240">
        <v>0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0">
        <v>0</v>
      </c>
      <c r="P13" s="240">
        <v>0</v>
      </c>
      <c r="Q13" s="243">
        <f t="shared" si="0"/>
        <v>7200</v>
      </c>
    </row>
    <row r="14" spans="1:17" ht="15.75">
      <c r="A14" s="241" t="s">
        <v>409</v>
      </c>
      <c r="B14" s="240">
        <v>171600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3">
        <f t="shared" si="0"/>
        <v>171600</v>
      </c>
    </row>
    <row r="15" spans="1:17" ht="15.75">
      <c r="A15" s="238" t="s">
        <v>116</v>
      </c>
      <c r="B15" s="242">
        <f>SUM(B7:B14)</f>
        <v>324748</v>
      </c>
      <c r="C15" s="242">
        <f>SUM(C7:C14)</f>
        <v>30095</v>
      </c>
      <c r="D15" s="242">
        <f>SUM(D7:D14)</f>
        <v>0</v>
      </c>
      <c r="E15" s="242">
        <f>SUM(E7:E14)</f>
        <v>0</v>
      </c>
      <c r="F15" s="242">
        <f>SUM(F7:F14)</f>
        <v>0</v>
      </c>
      <c r="G15" s="242">
        <f>SUM(G7:G10)</f>
        <v>33449</v>
      </c>
      <c r="H15" s="242">
        <f aca="true" t="shared" si="1" ref="H15:O15">SUM(H7:H14)</f>
        <v>0</v>
      </c>
      <c r="I15" s="242">
        <f t="shared" si="1"/>
        <v>0</v>
      </c>
      <c r="J15" s="242">
        <f t="shared" si="1"/>
        <v>0</v>
      </c>
      <c r="K15" s="242">
        <f t="shared" si="1"/>
        <v>0</v>
      </c>
      <c r="L15" s="242">
        <f t="shared" si="1"/>
        <v>0</v>
      </c>
      <c r="M15" s="242">
        <f t="shared" si="1"/>
        <v>0</v>
      </c>
      <c r="N15" s="242">
        <f t="shared" si="1"/>
        <v>0</v>
      </c>
      <c r="O15" s="242">
        <f t="shared" si="1"/>
        <v>0</v>
      </c>
      <c r="P15" s="242">
        <v>0</v>
      </c>
      <c r="Q15" s="243">
        <f t="shared" si="0"/>
        <v>388292</v>
      </c>
    </row>
    <row r="16" spans="1:17" ht="15.75">
      <c r="A16" s="238" t="s">
        <v>69</v>
      </c>
      <c r="B16" s="242">
        <v>648358</v>
      </c>
      <c r="C16" s="242">
        <v>55605</v>
      </c>
      <c r="D16" s="242">
        <v>0</v>
      </c>
      <c r="E16" s="242">
        <v>0</v>
      </c>
      <c r="F16" s="242">
        <v>0</v>
      </c>
      <c r="G16" s="242">
        <v>66589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3">
        <f t="shared" si="0"/>
        <v>770552</v>
      </c>
    </row>
    <row r="17" spans="1:17" ht="15.75">
      <c r="A17" s="239" t="s">
        <v>12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39"/>
    </row>
    <row r="18" spans="1:17" ht="15.75">
      <c r="A18" s="241" t="s">
        <v>117</v>
      </c>
      <c r="B18" s="240"/>
      <c r="C18" s="240">
        <v>10070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3">
        <f>SUM(B18:P18)</f>
        <v>10070</v>
      </c>
    </row>
    <row r="19" spans="1:17" ht="15.75">
      <c r="A19" s="241" t="s">
        <v>247</v>
      </c>
      <c r="B19" s="240">
        <v>0</v>
      </c>
      <c r="C19" s="240">
        <v>1500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3">
        <f>SUM(B19:P19)</f>
        <v>1500</v>
      </c>
    </row>
    <row r="20" spans="1:17" ht="15.75">
      <c r="A20" s="238" t="s">
        <v>116</v>
      </c>
      <c r="B20" s="242">
        <v>0</v>
      </c>
      <c r="C20" s="242">
        <f>SUM(C18:C19)</f>
        <v>11570</v>
      </c>
      <c r="D20" s="242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3">
        <f>SUM(B20:P20)</f>
        <v>11570</v>
      </c>
    </row>
    <row r="21" spans="1:17" ht="15.75">
      <c r="A21" s="238" t="s">
        <v>69</v>
      </c>
      <c r="B21" s="242">
        <v>0</v>
      </c>
      <c r="C21" s="242">
        <v>23140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3">
        <f>SUM(B21:P21)</f>
        <v>23140</v>
      </c>
    </row>
    <row r="22" spans="1:17" ht="15.75">
      <c r="A22" s="239" t="s">
        <v>14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39"/>
    </row>
    <row r="23" spans="1:17" ht="15.75">
      <c r="A23" s="241" t="s">
        <v>118</v>
      </c>
      <c r="B23" s="240">
        <v>17210</v>
      </c>
      <c r="C23" s="240">
        <v>13580</v>
      </c>
      <c r="D23" s="240">
        <v>0</v>
      </c>
      <c r="E23" s="240">
        <v>0</v>
      </c>
      <c r="F23" s="240">
        <v>0</v>
      </c>
      <c r="G23" s="240">
        <v>6270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3">
        <f>SUM(B23:P23)</f>
        <v>37060</v>
      </c>
    </row>
    <row r="24" spans="1:17" ht="15.75">
      <c r="A24" s="241" t="s">
        <v>191</v>
      </c>
      <c r="B24" s="240">
        <v>4670</v>
      </c>
      <c r="C24" s="240">
        <v>3170</v>
      </c>
      <c r="D24" s="240">
        <v>0</v>
      </c>
      <c r="E24" s="240">
        <v>0</v>
      </c>
      <c r="F24" s="240">
        <v>0</v>
      </c>
      <c r="G24" s="240">
        <v>1930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3">
        <f>SUM(B24:P24)</f>
        <v>9770</v>
      </c>
    </row>
    <row r="25" spans="1:17" ht="15.75">
      <c r="A25" s="238" t="s">
        <v>116</v>
      </c>
      <c r="B25" s="242">
        <f>SUM(B23:B24)</f>
        <v>21880</v>
      </c>
      <c r="C25" s="242">
        <f>SUM(C23:C24)</f>
        <v>16750</v>
      </c>
      <c r="D25" s="242">
        <f aca="true" t="shared" si="2" ref="D25:O25">SUM(D23:D24)</f>
        <v>0</v>
      </c>
      <c r="E25" s="242">
        <f t="shared" si="2"/>
        <v>0</v>
      </c>
      <c r="F25" s="242">
        <f t="shared" si="2"/>
        <v>0</v>
      </c>
      <c r="G25" s="242">
        <f t="shared" si="2"/>
        <v>8200</v>
      </c>
      <c r="H25" s="242">
        <f t="shared" si="2"/>
        <v>0</v>
      </c>
      <c r="I25" s="242">
        <f t="shared" si="2"/>
        <v>0</v>
      </c>
      <c r="J25" s="242">
        <f t="shared" si="2"/>
        <v>0</v>
      </c>
      <c r="K25" s="242">
        <f t="shared" si="2"/>
        <v>0</v>
      </c>
      <c r="L25" s="242">
        <f t="shared" si="2"/>
        <v>0</v>
      </c>
      <c r="M25" s="242">
        <f t="shared" si="2"/>
        <v>0</v>
      </c>
      <c r="N25" s="242">
        <f t="shared" si="2"/>
        <v>0</v>
      </c>
      <c r="O25" s="242">
        <f t="shared" si="2"/>
        <v>0</v>
      </c>
      <c r="P25" s="242">
        <v>0</v>
      </c>
      <c r="Q25" s="243">
        <f>SUM(B25:P25)</f>
        <v>46830</v>
      </c>
    </row>
    <row r="26" spans="1:17" ht="15.75">
      <c r="A26" s="238" t="s">
        <v>69</v>
      </c>
      <c r="B26" s="242">
        <v>43760</v>
      </c>
      <c r="C26" s="242">
        <v>33500</v>
      </c>
      <c r="D26" s="242">
        <v>0</v>
      </c>
      <c r="E26" s="242">
        <v>0</v>
      </c>
      <c r="F26" s="242">
        <v>0</v>
      </c>
      <c r="G26" s="242">
        <v>16400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3">
        <f>SUM(B26:P26)</f>
        <v>93660</v>
      </c>
    </row>
    <row r="27" spans="1:17" ht="15.75">
      <c r="A27" s="239" t="s">
        <v>16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39"/>
    </row>
    <row r="28" spans="1:17" ht="15.75">
      <c r="A28" s="241" t="s">
        <v>119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3">
        <f>SUM(B28:P28)</f>
        <v>0</v>
      </c>
    </row>
    <row r="29" spans="1:17" ht="15.75">
      <c r="A29" s="241" t="s">
        <v>120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3">
        <f>SUM(B29:P29)</f>
        <v>0</v>
      </c>
    </row>
    <row r="30" spans="1:17" ht="15.75">
      <c r="A30" s="241" t="s">
        <v>121</v>
      </c>
      <c r="B30" s="240">
        <v>0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0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3">
        <f>SUM(B30:P30)</f>
        <v>0</v>
      </c>
    </row>
    <row r="31" spans="1:17" ht="15.75">
      <c r="A31" s="241" t="s">
        <v>122</v>
      </c>
      <c r="B31" s="240">
        <v>0</v>
      </c>
      <c r="C31" s="240">
        <v>0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3">
        <f>SUM(B31:P31)</f>
        <v>0</v>
      </c>
    </row>
    <row r="32" spans="1:17" ht="15.75">
      <c r="A32" s="241" t="s">
        <v>123</v>
      </c>
      <c r="B32" s="240">
        <v>13300</v>
      </c>
      <c r="C32" s="240">
        <v>1950</v>
      </c>
      <c r="D32" s="240">
        <v>0</v>
      </c>
      <c r="E32" s="240">
        <v>0</v>
      </c>
      <c r="F32" s="240">
        <v>0</v>
      </c>
      <c r="G32" s="240">
        <v>2400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3">
        <f>SUM(B32:P32)</f>
        <v>17650</v>
      </c>
    </row>
    <row r="33" spans="1:17" ht="15.75">
      <c r="A33" s="235" t="s">
        <v>96</v>
      </c>
      <c r="B33" s="340" t="s">
        <v>97</v>
      </c>
      <c r="C33" s="342"/>
      <c r="D33" s="244" t="s">
        <v>100</v>
      </c>
      <c r="E33" s="244" t="s">
        <v>101</v>
      </c>
      <c r="F33" s="244" t="s">
        <v>102</v>
      </c>
      <c r="G33" s="345" t="s">
        <v>103</v>
      </c>
      <c r="H33" s="349"/>
      <c r="I33" s="244" t="s">
        <v>105</v>
      </c>
      <c r="J33" s="340" t="s">
        <v>107</v>
      </c>
      <c r="K33" s="341"/>
      <c r="L33" s="342"/>
      <c r="M33" s="345" t="s">
        <v>245</v>
      </c>
      <c r="N33" s="346"/>
      <c r="O33" s="236" t="s">
        <v>243</v>
      </c>
      <c r="P33" s="244" t="s">
        <v>109</v>
      </c>
      <c r="Q33" s="347" t="s">
        <v>93</v>
      </c>
    </row>
    <row r="34" spans="1:17" ht="15.75">
      <c r="A34" s="238" t="s">
        <v>111</v>
      </c>
      <c r="B34" s="237" t="s">
        <v>98</v>
      </c>
      <c r="C34" s="237" t="s">
        <v>99</v>
      </c>
      <c r="D34" s="237" t="s">
        <v>197</v>
      </c>
      <c r="E34" s="237" t="s">
        <v>208</v>
      </c>
      <c r="F34" s="237" t="s">
        <v>198</v>
      </c>
      <c r="G34" s="237" t="s">
        <v>104</v>
      </c>
      <c r="H34" s="237" t="s">
        <v>203</v>
      </c>
      <c r="I34" s="237" t="s">
        <v>106</v>
      </c>
      <c r="J34" s="237" t="s">
        <v>108</v>
      </c>
      <c r="K34" s="237" t="s">
        <v>199</v>
      </c>
      <c r="L34" s="237" t="s">
        <v>404</v>
      </c>
      <c r="M34" s="237" t="s">
        <v>405</v>
      </c>
      <c r="N34" s="237" t="s">
        <v>246</v>
      </c>
      <c r="O34" s="237" t="s">
        <v>244</v>
      </c>
      <c r="P34" s="237" t="s">
        <v>110</v>
      </c>
      <c r="Q34" s="348"/>
    </row>
    <row r="35" spans="1:17" ht="15.75">
      <c r="A35" s="241" t="s">
        <v>124</v>
      </c>
      <c r="B35" s="240">
        <v>1702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43">
        <f aca="true" t="shared" si="3" ref="Q35:Q40">SUM(B35:P35)</f>
        <v>1702</v>
      </c>
    </row>
    <row r="36" spans="1:17" ht="15.75">
      <c r="A36" s="241" t="s">
        <v>125</v>
      </c>
      <c r="B36" s="240">
        <v>140</v>
      </c>
      <c r="C36" s="240">
        <v>6583</v>
      </c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243">
        <f t="shared" si="3"/>
        <v>6723</v>
      </c>
    </row>
    <row r="37" spans="1:17" ht="15.75">
      <c r="A37" s="241" t="s">
        <v>126</v>
      </c>
      <c r="B37" s="240">
        <v>0</v>
      </c>
      <c r="C37" s="240">
        <v>0</v>
      </c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  <c r="Q37" s="243">
        <f t="shared" si="3"/>
        <v>0</v>
      </c>
    </row>
    <row r="38" spans="1:17" ht="15.75">
      <c r="A38" s="241" t="s">
        <v>166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43">
        <f t="shared" si="3"/>
        <v>0</v>
      </c>
    </row>
    <row r="39" spans="1:17" ht="15.75">
      <c r="A39" s="238" t="s">
        <v>116</v>
      </c>
      <c r="B39" s="242">
        <f>SUM(B28+B29+B30+B31+B32+B35+B36+B37)</f>
        <v>15142</v>
      </c>
      <c r="C39" s="242">
        <f>SUM(C28+C29+C30+C31+C32+C35+C36+C37)</f>
        <v>8533</v>
      </c>
      <c r="D39" s="242">
        <f aca="true" t="shared" si="4" ref="D39:P39">SUM(D28+D29+D30+D31+D32+D35+D36+D37)</f>
        <v>0</v>
      </c>
      <c r="E39" s="242">
        <f t="shared" si="4"/>
        <v>0</v>
      </c>
      <c r="F39" s="242">
        <f t="shared" si="4"/>
        <v>0</v>
      </c>
      <c r="G39" s="242">
        <f t="shared" si="4"/>
        <v>2400</v>
      </c>
      <c r="H39" s="242">
        <f>SUM(H28+H29+H30+H31+H32+H35+H36+H37)</f>
        <v>0</v>
      </c>
      <c r="I39" s="242">
        <f t="shared" si="4"/>
        <v>0</v>
      </c>
      <c r="J39" s="242">
        <f t="shared" si="4"/>
        <v>0</v>
      </c>
      <c r="K39" s="242">
        <f t="shared" si="4"/>
        <v>0</v>
      </c>
      <c r="L39" s="242">
        <f>SUM(L28+L29+L30+L31+L32+L35+L36+L37)</f>
        <v>0</v>
      </c>
      <c r="M39" s="242">
        <f>SUM(M28+M29+M30+M31+M32+M35+M36+M37)</f>
        <v>0</v>
      </c>
      <c r="N39" s="242">
        <f>SUM(N28+N29+N30+N31+N32+N35+N36+N37)</f>
        <v>0</v>
      </c>
      <c r="O39" s="242">
        <f>SUM(O28+O29+O30+O31+O32+O35+O36+O37)</f>
        <v>0</v>
      </c>
      <c r="P39" s="242">
        <f t="shared" si="4"/>
        <v>0</v>
      </c>
      <c r="Q39" s="243">
        <f t="shared" si="3"/>
        <v>26075</v>
      </c>
    </row>
    <row r="40" spans="1:17" ht="15.75">
      <c r="A40" s="238" t="s">
        <v>69</v>
      </c>
      <c r="B40" s="242">
        <v>27992</v>
      </c>
      <c r="C40" s="242">
        <v>10483</v>
      </c>
      <c r="D40" s="242">
        <v>0</v>
      </c>
      <c r="E40" s="242">
        <v>0</v>
      </c>
      <c r="F40" s="242">
        <v>0</v>
      </c>
      <c r="G40" s="242">
        <v>4800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3">
        <f t="shared" si="3"/>
        <v>43275</v>
      </c>
    </row>
    <row r="41" spans="1:17" ht="15.75">
      <c r="A41" s="239" t="s">
        <v>18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39"/>
    </row>
    <row r="42" spans="1:17" ht="15.75">
      <c r="A42" s="241" t="s">
        <v>127</v>
      </c>
      <c r="B42" s="240">
        <v>10427</v>
      </c>
      <c r="C42" s="240">
        <v>9454</v>
      </c>
      <c r="D42" s="240">
        <v>0</v>
      </c>
      <c r="E42" s="240"/>
      <c r="F42" s="240">
        <v>0</v>
      </c>
      <c r="G42" s="240">
        <v>4727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43">
        <f aca="true" t="shared" si="5" ref="Q42:Q47">SUM(B42:P42)</f>
        <v>24608</v>
      </c>
    </row>
    <row r="43" spans="1:17" ht="15.75">
      <c r="A43" s="241" t="s">
        <v>128</v>
      </c>
      <c r="B43" s="240">
        <v>0</v>
      </c>
      <c r="C43" s="240">
        <v>0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3">
        <f t="shared" si="5"/>
        <v>0</v>
      </c>
    </row>
    <row r="44" spans="1:17" ht="15.75">
      <c r="A44" s="241" t="s">
        <v>129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/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0">
        <v>0</v>
      </c>
      <c r="Q44" s="243">
        <f t="shared" si="5"/>
        <v>0</v>
      </c>
    </row>
    <row r="45" spans="1:17" ht="15.75">
      <c r="A45" s="241" t="s">
        <v>130</v>
      </c>
      <c r="B45" s="240">
        <v>0</v>
      </c>
      <c r="C45" s="240">
        <v>0</v>
      </c>
      <c r="D45" s="240">
        <v>0</v>
      </c>
      <c r="E45" s="240"/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5000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3">
        <f t="shared" si="5"/>
        <v>5000</v>
      </c>
    </row>
    <row r="46" spans="1:17" ht="15.75">
      <c r="A46" s="238" t="s">
        <v>116</v>
      </c>
      <c r="B46" s="242">
        <f aca="true" t="shared" si="6" ref="B46:G46">SUM(B42:B45)</f>
        <v>10427</v>
      </c>
      <c r="C46" s="242">
        <f t="shared" si="6"/>
        <v>9454</v>
      </c>
      <c r="D46" s="242">
        <f t="shared" si="6"/>
        <v>0</v>
      </c>
      <c r="E46" s="242"/>
      <c r="F46" s="242">
        <f t="shared" si="6"/>
        <v>0</v>
      </c>
      <c r="G46" s="242">
        <f t="shared" si="6"/>
        <v>4727</v>
      </c>
      <c r="H46" s="242">
        <f>SUM(H42:H45)</f>
        <v>0</v>
      </c>
      <c r="I46" s="242">
        <f>SUM(I42:I45)</f>
        <v>0</v>
      </c>
      <c r="J46" s="242">
        <f>SUM(J42:J45)</f>
        <v>0</v>
      </c>
      <c r="K46" s="242">
        <f>SUM(K42:K45)</f>
        <v>5000</v>
      </c>
      <c r="L46" s="240">
        <v>0</v>
      </c>
      <c r="M46" s="240">
        <v>0</v>
      </c>
      <c r="N46" s="240">
        <v>0</v>
      </c>
      <c r="O46" s="240">
        <v>0</v>
      </c>
      <c r="P46" s="242">
        <v>0</v>
      </c>
      <c r="Q46" s="242">
        <f>SUM(Q42:Q45)</f>
        <v>29608</v>
      </c>
    </row>
    <row r="47" spans="1:17" ht="15.75">
      <c r="A47" s="238" t="s">
        <v>69</v>
      </c>
      <c r="B47" s="242">
        <v>14087</v>
      </c>
      <c r="C47" s="242">
        <v>9454</v>
      </c>
      <c r="D47" s="242">
        <v>0</v>
      </c>
      <c r="E47" s="242">
        <v>0</v>
      </c>
      <c r="F47" s="242">
        <v>0</v>
      </c>
      <c r="G47" s="242">
        <v>4727</v>
      </c>
      <c r="H47" s="242">
        <v>0</v>
      </c>
      <c r="I47" s="242">
        <v>0</v>
      </c>
      <c r="J47" s="242">
        <v>0</v>
      </c>
      <c r="K47" s="242">
        <v>5000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3">
        <f t="shared" si="5"/>
        <v>33268</v>
      </c>
    </row>
    <row r="48" spans="1:17" ht="15.75">
      <c r="A48" s="239" t="s">
        <v>20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39"/>
    </row>
    <row r="49" spans="1:17" ht="15.75">
      <c r="A49" s="241" t="s">
        <v>131</v>
      </c>
      <c r="B49" s="240">
        <v>0</v>
      </c>
      <c r="C49" s="240">
        <v>0</v>
      </c>
      <c r="D49" s="240">
        <v>0</v>
      </c>
      <c r="E49" s="240">
        <v>0</v>
      </c>
      <c r="F49" s="240">
        <v>0</v>
      </c>
      <c r="G49" s="240">
        <v>0</v>
      </c>
      <c r="H49" s="240">
        <v>0</v>
      </c>
      <c r="I49" s="240">
        <v>0</v>
      </c>
      <c r="J49" s="240">
        <v>0</v>
      </c>
      <c r="K49" s="240">
        <v>0</v>
      </c>
      <c r="L49" s="240">
        <v>0</v>
      </c>
      <c r="M49" s="240">
        <v>0</v>
      </c>
      <c r="N49" s="240">
        <v>0</v>
      </c>
      <c r="O49" s="240">
        <v>0</v>
      </c>
      <c r="P49" s="240">
        <v>0</v>
      </c>
      <c r="Q49" s="243">
        <f aca="true" t="shared" si="7" ref="Q49:Q64">SUM(B49:P49)</f>
        <v>0</v>
      </c>
    </row>
    <row r="50" spans="1:17" ht="15.75">
      <c r="A50" s="241" t="s">
        <v>132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40">
        <v>0</v>
      </c>
      <c r="P50" s="240">
        <v>0</v>
      </c>
      <c r="Q50" s="243">
        <f t="shared" si="7"/>
        <v>0</v>
      </c>
    </row>
    <row r="51" spans="1:17" ht="15.75">
      <c r="A51" s="241" t="s">
        <v>133</v>
      </c>
      <c r="B51" s="240">
        <v>0</v>
      </c>
      <c r="C51" s="240">
        <v>700</v>
      </c>
      <c r="D51" s="240">
        <v>0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0">
        <v>0</v>
      </c>
      <c r="N51" s="240">
        <v>0</v>
      </c>
      <c r="O51" s="240">
        <v>0</v>
      </c>
      <c r="P51" s="240">
        <v>0</v>
      </c>
      <c r="Q51" s="243">
        <f t="shared" si="7"/>
        <v>700</v>
      </c>
    </row>
    <row r="52" spans="1:17" ht="15.75">
      <c r="A52" s="241" t="s">
        <v>134</v>
      </c>
      <c r="B52" s="240">
        <v>0</v>
      </c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0">
        <v>0</v>
      </c>
      <c r="J52" s="240">
        <v>0</v>
      </c>
      <c r="K52" s="240">
        <v>0</v>
      </c>
      <c r="L52" s="240">
        <v>0</v>
      </c>
      <c r="M52" s="240">
        <v>0</v>
      </c>
      <c r="N52" s="240">
        <v>0</v>
      </c>
      <c r="O52" s="240">
        <v>0</v>
      </c>
      <c r="P52" s="240">
        <v>0</v>
      </c>
      <c r="Q52" s="243">
        <f t="shared" si="7"/>
        <v>0</v>
      </c>
    </row>
    <row r="53" spans="1:17" ht="15.75">
      <c r="A53" s="241" t="s">
        <v>135</v>
      </c>
      <c r="B53" s="240">
        <v>0</v>
      </c>
      <c r="C53" s="240">
        <v>0</v>
      </c>
      <c r="D53" s="240">
        <v>0</v>
      </c>
      <c r="E53" s="240">
        <v>0</v>
      </c>
      <c r="F53" s="240">
        <v>0</v>
      </c>
      <c r="G53" s="240">
        <v>0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0</v>
      </c>
      <c r="O53" s="240">
        <v>0</v>
      </c>
      <c r="P53" s="240">
        <v>0</v>
      </c>
      <c r="Q53" s="243">
        <f t="shared" si="7"/>
        <v>0</v>
      </c>
    </row>
    <row r="54" spans="1:17" ht="15.75">
      <c r="A54" s="241" t="s">
        <v>136</v>
      </c>
      <c r="B54" s="240">
        <v>7610</v>
      </c>
      <c r="C54" s="240">
        <v>0</v>
      </c>
      <c r="D54" s="240">
        <v>0</v>
      </c>
      <c r="E54" s="240"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240">
        <v>0</v>
      </c>
      <c r="N54" s="240">
        <v>0</v>
      </c>
      <c r="O54" s="240">
        <v>0</v>
      </c>
      <c r="P54" s="240">
        <v>0</v>
      </c>
      <c r="Q54" s="243">
        <f t="shared" si="7"/>
        <v>7610</v>
      </c>
    </row>
    <row r="55" spans="1:17" ht="15.75">
      <c r="A55" s="241" t="s">
        <v>137</v>
      </c>
      <c r="B55" s="240">
        <v>0</v>
      </c>
      <c r="C55" s="240">
        <v>0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0</v>
      </c>
      <c r="J55" s="240">
        <v>0</v>
      </c>
      <c r="K55" s="240">
        <v>0</v>
      </c>
      <c r="L55" s="240">
        <v>0</v>
      </c>
      <c r="M55" s="240">
        <v>0</v>
      </c>
      <c r="N55" s="240">
        <v>0</v>
      </c>
      <c r="O55" s="240">
        <v>0</v>
      </c>
      <c r="P55" s="240">
        <v>0</v>
      </c>
      <c r="Q55" s="243">
        <f t="shared" si="7"/>
        <v>0</v>
      </c>
    </row>
    <row r="56" spans="1:17" ht="15.75">
      <c r="A56" s="241" t="s">
        <v>138</v>
      </c>
      <c r="B56" s="240">
        <v>0</v>
      </c>
      <c r="C56" s="240">
        <v>0</v>
      </c>
      <c r="D56" s="240">
        <v>0</v>
      </c>
      <c r="E56" s="240">
        <v>0</v>
      </c>
      <c r="F56" s="240">
        <v>0</v>
      </c>
      <c r="G56" s="240">
        <v>0</v>
      </c>
      <c r="H56" s="240">
        <v>0</v>
      </c>
      <c r="I56" s="240">
        <v>0</v>
      </c>
      <c r="J56" s="240">
        <v>0</v>
      </c>
      <c r="K56" s="240">
        <v>0</v>
      </c>
      <c r="L56" s="240">
        <v>0</v>
      </c>
      <c r="M56" s="240">
        <v>0</v>
      </c>
      <c r="N56" s="240">
        <v>0</v>
      </c>
      <c r="O56" s="240">
        <v>0</v>
      </c>
      <c r="P56" s="240">
        <v>0</v>
      </c>
      <c r="Q56" s="243">
        <f t="shared" si="7"/>
        <v>0</v>
      </c>
    </row>
    <row r="57" spans="1:17" ht="15.75">
      <c r="A57" s="241" t="s">
        <v>139</v>
      </c>
      <c r="B57" s="240">
        <v>0</v>
      </c>
      <c r="C57" s="240">
        <v>0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0</v>
      </c>
      <c r="J57" s="240">
        <v>0</v>
      </c>
      <c r="K57" s="240">
        <v>0</v>
      </c>
      <c r="L57" s="240">
        <v>0</v>
      </c>
      <c r="M57" s="240">
        <v>0</v>
      </c>
      <c r="N57" s="240">
        <v>0</v>
      </c>
      <c r="O57" s="240">
        <v>0</v>
      </c>
      <c r="P57" s="240">
        <v>0</v>
      </c>
      <c r="Q57" s="243">
        <f t="shared" si="7"/>
        <v>0</v>
      </c>
    </row>
    <row r="58" spans="1:17" ht="15.75">
      <c r="A58" s="241" t="s">
        <v>140</v>
      </c>
      <c r="B58" s="240">
        <v>0</v>
      </c>
      <c r="C58" s="240">
        <v>0</v>
      </c>
      <c r="D58" s="240">
        <v>0</v>
      </c>
      <c r="E58" s="240">
        <v>0</v>
      </c>
      <c r="F58" s="240">
        <v>0</v>
      </c>
      <c r="G58" s="240">
        <v>0</v>
      </c>
      <c r="H58" s="240">
        <v>0</v>
      </c>
      <c r="I58" s="240">
        <v>0</v>
      </c>
      <c r="J58" s="240">
        <v>0</v>
      </c>
      <c r="K58" s="240">
        <v>0</v>
      </c>
      <c r="L58" s="240">
        <v>0</v>
      </c>
      <c r="M58" s="240">
        <v>0</v>
      </c>
      <c r="N58" s="240">
        <v>0</v>
      </c>
      <c r="O58" s="240">
        <v>0</v>
      </c>
      <c r="P58" s="240">
        <v>0</v>
      </c>
      <c r="Q58" s="243">
        <f t="shared" si="7"/>
        <v>0</v>
      </c>
    </row>
    <row r="59" spans="1:17" ht="15.75">
      <c r="A59" s="241" t="s">
        <v>141</v>
      </c>
      <c r="B59" s="240">
        <v>0</v>
      </c>
      <c r="C59" s="240">
        <v>0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0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3">
        <f t="shared" si="7"/>
        <v>0</v>
      </c>
    </row>
    <row r="60" spans="1:17" ht="15.75">
      <c r="A60" s="241" t="s">
        <v>142</v>
      </c>
      <c r="B60" s="240">
        <v>0</v>
      </c>
      <c r="C60" s="240">
        <v>0</v>
      </c>
      <c r="D60" s="240">
        <v>0</v>
      </c>
      <c r="E60" s="240">
        <v>0</v>
      </c>
      <c r="F60" s="240">
        <v>0</v>
      </c>
      <c r="G60" s="240">
        <v>0</v>
      </c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240">
        <v>0</v>
      </c>
      <c r="N60" s="240">
        <v>0</v>
      </c>
      <c r="O60" s="240">
        <v>0</v>
      </c>
      <c r="P60" s="240">
        <v>0</v>
      </c>
      <c r="Q60" s="243">
        <f t="shared" si="7"/>
        <v>0</v>
      </c>
    </row>
    <row r="61" spans="1:17" ht="15.75">
      <c r="A61" s="241" t="s">
        <v>212</v>
      </c>
      <c r="B61" s="240">
        <v>0</v>
      </c>
      <c r="C61" s="240">
        <v>0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3">
        <f t="shared" si="7"/>
        <v>0</v>
      </c>
    </row>
    <row r="62" spans="1:17" ht="15.75">
      <c r="A62" s="241" t="s">
        <v>410</v>
      </c>
      <c r="B62" s="240">
        <v>0</v>
      </c>
      <c r="C62" s="240">
        <v>0</v>
      </c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40">
        <v>0</v>
      </c>
      <c r="Q62" s="243">
        <f t="shared" si="7"/>
        <v>0</v>
      </c>
    </row>
    <row r="63" spans="1:17" ht="15.75">
      <c r="A63" s="238" t="s">
        <v>116</v>
      </c>
      <c r="B63" s="242">
        <f aca="true" t="shared" si="8" ref="B63:P63">SUM(B49:B62)</f>
        <v>7610</v>
      </c>
      <c r="C63" s="242">
        <f t="shared" si="8"/>
        <v>700</v>
      </c>
      <c r="D63" s="242">
        <f t="shared" si="8"/>
        <v>0</v>
      </c>
      <c r="E63" s="242">
        <f t="shared" si="8"/>
        <v>0</v>
      </c>
      <c r="F63" s="242">
        <f t="shared" si="8"/>
        <v>0</v>
      </c>
      <c r="G63" s="242">
        <f t="shared" si="8"/>
        <v>0</v>
      </c>
      <c r="H63" s="242">
        <f t="shared" si="8"/>
        <v>0</v>
      </c>
      <c r="I63" s="242">
        <f t="shared" si="8"/>
        <v>0</v>
      </c>
      <c r="J63" s="242">
        <f t="shared" si="8"/>
        <v>0</v>
      </c>
      <c r="K63" s="242">
        <f t="shared" si="8"/>
        <v>0</v>
      </c>
      <c r="L63" s="242">
        <f t="shared" si="8"/>
        <v>0</v>
      </c>
      <c r="M63" s="242">
        <f t="shared" si="8"/>
        <v>0</v>
      </c>
      <c r="N63" s="242">
        <f t="shared" si="8"/>
        <v>0</v>
      </c>
      <c r="O63" s="242">
        <f t="shared" si="8"/>
        <v>0</v>
      </c>
      <c r="P63" s="242">
        <f t="shared" si="8"/>
        <v>0</v>
      </c>
      <c r="Q63" s="243">
        <f t="shared" si="7"/>
        <v>8310</v>
      </c>
    </row>
    <row r="64" spans="1:17" ht="15.75">
      <c r="A64" s="238" t="s">
        <v>69</v>
      </c>
      <c r="B64" s="242">
        <v>7610</v>
      </c>
      <c r="C64" s="242">
        <v>700</v>
      </c>
      <c r="D64" s="242">
        <v>0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/>
      <c r="M64" s="242"/>
      <c r="N64" s="242"/>
      <c r="O64" s="242"/>
      <c r="P64" s="242">
        <v>0</v>
      </c>
      <c r="Q64" s="243">
        <f t="shared" si="7"/>
        <v>8310</v>
      </c>
    </row>
    <row r="65" spans="1:17" ht="15.75">
      <c r="A65" s="235" t="s">
        <v>96</v>
      </c>
      <c r="B65" s="340" t="s">
        <v>97</v>
      </c>
      <c r="C65" s="342"/>
      <c r="D65" s="244" t="s">
        <v>100</v>
      </c>
      <c r="E65" s="244" t="s">
        <v>101</v>
      </c>
      <c r="F65" s="244" t="s">
        <v>102</v>
      </c>
      <c r="G65" s="345" t="s">
        <v>103</v>
      </c>
      <c r="H65" s="349"/>
      <c r="I65" s="244" t="s">
        <v>105</v>
      </c>
      <c r="J65" s="340" t="s">
        <v>107</v>
      </c>
      <c r="K65" s="341"/>
      <c r="L65" s="342"/>
      <c r="M65" s="345" t="s">
        <v>245</v>
      </c>
      <c r="N65" s="346"/>
      <c r="O65" s="236" t="s">
        <v>243</v>
      </c>
      <c r="P65" s="244" t="s">
        <v>109</v>
      </c>
      <c r="Q65" s="347" t="s">
        <v>93</v>
      </c>
    </row>
    <row r="66" spans="1:17" ht="15.75">
      <c r="A66" s="245" t="s">
        <v>111</v>
      </c>
      <c r="B66" s="244" t="s">
        <v>98</v>
      </c>
      <c r="C66" s="244" t="s">
        <v>99</v>
      </c>
      <c r="D66" s="237" t="s">
        <v>197</v>
      </c>
      <c r="E66" s="237" t="s">
        <v>208</v>
      </c>
      <c r="F66" s="237" t="s">
        <v>198</v>
      </c>
      <c r="G66" s="237" t="s">
        <v>104</v>
      </c>
      <c r="H66" s="237" t="s">
        <v>203</v>
      </c>
      <c r="I66" s="244" t="s">
        <v>106</v>
      </c>
      <c r="J66" s="237" t="s">
        <v>108</v>
      </c>
      <c r="K66" s="237" t="s">
        <v>199</v>
      </c>
      <c r="L66" s="237" t="s">
        <v>404</v>
      </c>
      <c r="M66" s="237" t="s">
        <v>405</v>
      </c>
      <c r="N66" s="237" t="s">
        <v>246</v>
      </c>
      <c r="O66" s="237" t="s">
        <v>244</v>
      </c>
      <c r="P66" s="244" t="s">
        <v>110</v>
      </c>
      <c r="Q66" s="348"/>
    </row>
    <row r="67" spans="1:17" ht="15.75">
      <c r="A67" s="239" t="s">
        <v>22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39"/>
    </row>
    <row r="68" spans="1:17" ht="15.75">
      <c r="A68" s="241" t="s">
        <v>143</v>
      </c>
      <c r="B68" s="240">
        <v>6560.89</v>
      </c>
      <c r="C68" s="240">
        <v>0</v>
      </c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  <c r="L68" s="240">
        <v>0</v>
      </c>
      <c r="M68" s="240">
        <v>0</v>
      </c>
      <c r="N68" s="240">
        <v>0</v>
      </c>
      <c r="O68" s="240">
        <v>72793.88</v>
      </c>
      <c r="P68" s="240">
        <v>0</v>
      </c>
      <c r="Q68" s="243">
        <f aca="true" t="shared" si="9" ref="Q68:Q73">SUM(B68:P68)</f>
        <v>79354.77</v>
      </c>
    </row>
    <row r="69" spans="1:17" ht="15.75">
      <c r="A69" s="241" t="s">
        <v>144</v>
      </c>
      <c r="B69" s="240">
        <v>0</v>
      </c>
      <c r="C69" s="240">
        <v>0</v>
      </c>
      <c r="D69" s="240">
        <v>0</v>
      </c>
      <c r="E69" s="240">
        <v>0</v>
      </c>
      <c r="F69" s="240">
        <v>0</v>
      </c>
      <c r="G69" s="240">
        <v>0</v>
      </c>
      <c r="H69" s="240">
        <v>0</v>
      </c>
      <c r="I69" s="240">
        <v>0</v>
      </c>
      <c r="J69" s="240">
        <v>0</v>
      </c>
      <c r="K69" s="240">
        <v>0</v>
      </c>
      <c r="L69" s="240">
        <v>0</v>
      </c>
      <c r="M69" s="240">
        <v>0</v>
      </c>
      <c r="N69" s="240">
        <v>0</v>
      </c>
      <c r="O69" s="240">
        <v>0</v>
      </c>
      <c r="P69" s="240">
        <v>0</v>
      </c>
      <c r="Q69" s="243">
        <f t="shared" si="9"/>
        <v>0</v>
      </c>
    </row>
    <row r="70" spans="1:17" ht="15.75">
      <c r="A70" s="241" t="s">
        <v>145</v>
      </c>
      <c r="B70" s="240">
        <v>0</v>
      </c>
      <c r="C70" s="240">
        <v>2343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3">
        <f t="shared" si="9"/>
        <v>2343</v>
      </c>
    </row>
    <row r="71" spans="1:17" ht="15.75">
      <c r="A71" s="241" t="s">
        <v>192</v>
      </c>
      <c r="B71" s="240">
        <v>8949.48</v>
      </c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3">
        <f t="shared" si="9"/>
        <v>8949.48</v>
      </c>
    </row>
    <row r="72" spans="1:17" ht="15.75">
      <c r="A72" s="238" t="s">
        <v>116</v>
      </c>
      <c r="B72" s="242">
        <f aca="true" t="shared" si="10" ref="B72:P72">SUM(B68:B71)</f>
        <v>15510.369999999999</v>
      </c>
      <c r="C72" s="242">
        <f t="shared" si="10"/>
        <v>2343</v>
      </c>
      <c r="D72" s="242">
        <f t="shared" si="10"/>
        <v>0</v>
      </c>
      <c r="E72" s="242">
        <f t="shared" si="10"/>
        <v>0</v>
      </c>
      <c r="F72" s="242">
        <f t="shared" si="10"/>
        <v>0</v>
      </c>
      <c r="G72" s="242">
        <f t="shared" si="10"/>
        <v>0</v>
      </c>
      <c r="H72" s="242">
        <f t="shared" si="10"/>
        <v>0</v>
      </c>
      <c r="I72" s="242">
        <f t="shared" si="10"/>
        <v>0</v>
      </c>
      <c r="J72" s="242">
        <f t="shared" si="10"/>
        <v>0</v>
      </c>
      <c r="K72" s="242">
        <f t="shared" si="10"/>
        <v>0</v>
      </c>
      <c r="L72" s="242">
        <f t="shared" si="10"/>
        <v>0</v>
      </c>
      <c r="M72" s="242">
        <f t="shared" si="10"/>
        <v>0</v>
      </c>
      <c r="N72" s="242">
        <f t="shared" si="10"/>
        <v>0</v>
      </c>
      <c r="O72" s="242">
        <f t="shared" si="10"/>
        <v>72793.88</v>
      </c>
      <c r="P72" s="242">
        <f t="shared" si="10"/>
        <v>0</v>
      </c>
      <c r="Q72" s="243">
        <f t="shared" si="9"/>
        <v>90647.25</v>
      </c>
    </row>
    <row r="73" spans="1:17" ht="15.75">
      <c r="A73" s="238" t="s">
        <v>69</v>
      </c>
      <c r="B73" s="242">
        <v>24362.66</v>
      </c>
      <c r="C73" s="242">
        <v>2343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155270.36</v>
      </c>
      <c r="P73" s="242">
        <v>0</v>
      </c>
      <c r="Q73" s="243">
        <f t="shared" si="9"/>
        <v>181976.02</v>
      </c>
    </row>
    <row r="74" spans="1:17" ht="15.75">
      <c r="A74" s="239" t="s">
        <v>24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39"/>
    </row>
    <row r="75" spans="1:17" ht="15.75">
      <c r="A75" s="241" t="s">
        <v>146</v>
      </c>
      <c r="B75" s="240">
        <v>0</v>
      </c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3">
        <f>SUM(B75:P75)</f>
        <v>0</v>
      </c>
    </row>
    <row r="76" spans="1:17" ht="15.75">
      <c r="A76" s="241" t="s">
        <v>147</v>
      </c>
      <c r="B76" s="240">
        <v>0</v>
      </c>
      <c r="C76" s="240">
        <v>0</v>
      </c>
      <c r="D76" s="240">
        <v>0</v>
      </c>
      <c r="E76" s="240">
        <v>813800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3">
        <f>SUM(B76:P76)</f>
        <v>813800</v>
      </c>
    </row>
    <row r="77" spans="1:17" ht="15.75">
      <c r="A77" s="238" t="s">
        <v>116</v>
      </c>
      <c r="B77" s="242">
        <f aca="true" t="shared" si="11" ref="B77:P77">SUM(B75:B76)</f>
        <v>0</v>
      </c>
      <c r="C77" s="242">
        <f t="shared" si="11"/>
        <v>0</v>
      </c>
      <c r="D77" s="242">
        <f t="shared" si="11"/>
        <v>0</v>
      </c>
      <c r="E77" s="242">
        <f t="shared" si="11"/>
        <v>813800</v>
      </c>
      <c r="F77" s="242">
        <f t="shared" si="11"/>
        <v>0</v>
      </c>
      <c r="G77" s="242">
        <f t="shared" si="11"/>
        <v>0</v>
      </c>
      <c r="H77" s="242">
        <f t="shared" si="11"/>
        <v>0</v>
      </c>
      <c r="I77" s="242">
        <f t="shared" si="11"/>
        <v>0</v>
      </c>
      <c r="J77" s="242">
        <f t="shared" si="11"/>
        <v>0</v>
      </c>
      <c r="K77" s="242">
        <f t="shared" si="11"/>
        <v>0</v>
      </c>
      <c r="L77" s="242">
        <f t="shared" si="11"/>
        <v>0</v>
      </c>
      <c r="M77" s="242">
        <f t="shared" si="11"/>
        <v>0</v>
      </c>
      <c r="N77" s="242">
        <f t="shared" si="11"/>
        <v>0</v>
      </c>
      <c r="O77" s="242">
        <f t="shared" si="11"/>
        <v>0</v>
      </c>
      <c r="P77" s="242">
        <f t="shared" si="11"/>
        <v>0</v>
      </c>
      <c r="Q77" s="243">
        <f>SUM(B77:P77)</f>
        <v>813800</v>
      </c>
    </row>
    <row r="78" spans="1:17" ht="15.75">
      <c r="A78" s="238" t="s">
        <v>69</v>
      </c>
      <c r="B78" s="242">
        <v>0</v>
      </c>
      <c r="C78" s="242">
        <v>0</v>
      </c>
      <c r="D78" s="242">
        <v>0</v>
      </c>
      <c r="E78" s="242">
        <v>813800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3">
        <f>SUM(B78:P78)</f>
        <v>813800</v>
      </c>
    </row>
    <row r="79" spans="1:17" ht="15.75">
      <c r="A79" s="239" t="s">
        <v>26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39"/>
    </row>
    <row r="80" spans="1:17" ht="15.75">
      <c r="A80" s="241" t="s">
        <v>148</v>
      </c>
      <c r="B80" s="240">
        <v>0</v>
      </c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3">
        <f aca="true" t="shared" si="12" ref="Q80:Q96">SUM(B80:P80)</f>
        <v>0</v>
      </c>
    </row>
    <row r="81" spans="1:17" ht="15.75">
      <c r="A81" s="241" t="s">
        <v>149</v>
      </c>
      <c r="B81" s="240">
        <v>0</v>
      </c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3">
        <f t="shared" si="12"/>
        <v>0</v>
      </c>
    </row>
    <row r="82" spans="1:17" ht="15.75">
      <c r="A82" s="241" t="s">
        <v>150</v>
      </c>
      <c r="B82" s="240">
        <v>0</v>
      </c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3">
        <f t="shared" si="12"/>
        <v>0</v>
      </c>
    </row>
    <row r="83" spans="1:17" ht="15.75">
      <c r="A83" s="241" t="s">
        <v>151</v>
      </c>
      <c r="B83" s="240">
        <v>0</v>
      </c>
      <c r="C83" s="240">
        <v>0</v>
      </c>
      <c r="D83" s="240">
        <v>0</v>
      </c>
      <c r="E83" s="240">
        <v>0</v>
      </c>
      <c r="F83" s="240">
        <v>0</v>
      </c>
      <c r="G83" s="240">
        <v>0</v>
      </c>
      <c r="H83" s="240">
        <v>0</v>
      </c>
      <c r="I83" s="240">
        <v>0</v>
      </c>
      <c r="J83" s="240">
        <v>0</v>
      </c>
      <c r="K83" s="240">
        <v>0</v>
      </c>
      <c r="L83" s="240">
        <v>0</v>
      </c>
      <c r="M83" s="240">
        <v>0</v>
      </c>
      <c r="N83" s="240">
        <v>0</v>
      </c>
      <c r="O83" s="240">
        <v>0</v>
      </c>
      <c r="P83" s="240">
        <v>0</v>
      </c>
      <c r="Q83" s="243">
        <f t="shared" si="12"/>
        <v>0</v>
      </c>
    </row>
    <row r="84" spans="1:17" ht="15.75">
      <c r="A84" s="241" t="s">
        <v>152</v>
      </c>
      <c r="B84" s="240">
        <v>0</v>
      </c>
      <c r="C84" s="240">
        <v>0</v>
      </c>
      <c r="D84" s="240">
        <v>0</v>
      </c>
      <c r="E84" s="240">
        <v>0</v>
      </c>
      <c r="F84" s="240">
        <v>0</v>
      </c>
      <c r="G84" s="240">
        <v>0</v>
      </c>
      <c r="H84" s="240">
        <v>0</v>
      </c>
      <c r="I84" s="240">
        <v>0</v>
      </c>
      <c r="J84" s="240">
        <v>0</v>
      </c>
      <c r="K84" s="240">
        <v>0</v>
      </c>
      <c r="L84" s="240">
        <v>0</v>
      </c>
      <c r="M84" s="240">
        <v>0</v>
      </c>
      <c r="N84" s="240">
        <v>0</v>
      </c>
      <c r="O84" s="240">
        <v>0</v>
      </c>
      <c r="P84" s="240">
        <v>0</v>
      </c>
      <c r="Q84" s="243">
        <f t="shared" si="12"/>
        <v>0</v>
      </c>
    </row>
    <row r="85" spans="1:17" ht="15.75">
      <c r="A85" s="241" t="s">
        <v>411</v>
      </c>
      <c r="B85" s="240">
        <v>0</v>
      </c>
      <c r="C85" s="240">
        <v>0</v>
      </c>
      <c r="D85" s="240">
        <v>0</v>
      </c>
      <c r="E85" s="240">
        <v>0</v>
      </c>
      <c r="F85" s="240">
        <v>0</v>
      </c>
      <c r="G85" s="240">
        <v>0</v>
      </c>
      <c r="H85" s="240">
        <v>0</v>
      </c>
      <c r="I85" s="240">
        <v>0</v>
      </c>
      <c r="J85" s="240">
        <v>0</v>
      </c>
      <c r="K85" s="240">
        <v>0</v>
      </c>
      <c r="L85" s="240">
        <v>0</v>
      </c>
      <c r="M85" s="240">
        <v>0</v>
      </c>
      <c r="N85" s="240">
        <v>0</v>
      </c>
      <c r="O85" s="240">
        <v>0</v>
      </c>
      <c r="P85" s="240">
        <v>0</v>
      </c>
      <c r="Q85" s="243">
        <f t="shared" si="12"/>
        <v>0</v>
      </c>
    </row>
    <row r="86" spans="1:17" ht="15.75">
      <c r="A86" s="241" t="s">
        <v>153</v>
      </c>
      <c r="B86" s="240">
        <v>0</v>
      </c>
      <c r="C86" s="240">
        <v>0</v>
      </c>
      <c r="D86" s="240">
        <v>0</v>
      </c>
      <c r="E86" s="240">
        <v>0</v>
      </c>
      <c r="F86" s="240">
        <v>0</v>
      </c>
      <c r="G86" s="240">
        <v>0</v>
      </c>
      <c r="H86" s="240">
        <v>0</v>
      </c>
      <c r="I86" s="240">
        <v>0</v>
      </c>
      <c r="J86" s="240">
        <v>0</v>
      </c>
      <c r="K86" s="240">
        <v>0</v>
      </c>
      <c r="L86" s="240">
        <v>0</v>
      </c>
      <c r="M86" s="240">
        <v>0</v>
      </c>
      <c r="N86" s="240">
        <v>0</v>
      </c>
      <c r="O86" s="240">
        <v>0</v>
      </c>
      <c r="P86" s="240">
        <v>0</v>
      </c>
      <c r="Q86" s="243">
        <f t="shared" si="12"/>
        <v>0</v>
      </c>
    </row>
    <row r="87" spans="1:17" ht="15.75">
      <c r="A87" s="241" t="s">
        <v>412</v>
      </c>
      <c r="B87" s="240">
        <v>0</v>
      </c>
      <c r="C87" s="240">
        <v>0</v>
      </c>
      <c r="D87" s="240">
        <v>0</v>
      </c>
      <c r="E87" s="240">
        <v>0</v>
      </c>
      <c r="F87" s="240">
        <v>0</v>
      </c>
      <c r="G87" s="240">
        <v>0</v>
      </c>
      <c r="H87" s="240">
        <v>0</v>
      </c>
      <c r="I87" s="240">
        <v>0</v>
      </c>
      <c r="J87" s="240">
        <v>0</v>
      </c>
      <c r="K87" s="240">
        <v>0</v>
      </c>
      <c r="L87" s="240">
        <v>0</v>
      </c>
      <c r="M87" s="240">
        <v>0</v>
      </c>
      <c r="N87" s="240">
        <v>0</v>
      </c>
      <c r="O87" s="240">
        <v>0</v>
      </c>
      <c r="P87" s="240">
        <v>0</v>
      </c>
      <c r="Q87" s="243">
        <f t="shared" si="12"/>
        <v>0</v>
      </c>
    </row>
    <row r="88" spans="1:17" ht="15.75">
      <c r="A88" s="241" t="s">
        <v>154</v>
      </c>
      <c r="B88" s="240">
        <v>0</v>
      </c>
      <c r="C88" s="240">
        <v>0</v>
      </c>
      <c r="D88" s="240">
        <v>0</v>
      </c>
      <c r="E88" s="240">
        <v>0</v>
      </c>
      <c r="F88" s="240">
        <v>0</v>
      </c>
      <c r="G88" s="240">
        <v>0</v>
      </c>
      <c r="H88" s="240">
        <v>0</v>
      </c>
      <c r="I88" s="240">
        <v>0</v>
      </c>
      <c r="J88" s="240">
        <v>0</v>
      </c>
      <c r="K88" s="240">
        <v>0</v>
      </c>
      <c r="L88" s="240">
        <v>0</v>
      </c>
      <c r="M88" s="240">
        <v>0</v>
      </c>
      <c r="N88" s="240">
        <v>0</v>
      </c>
      <c r="O88" s="240">
        <v>0</v>
      </c>
      <c r="P88" s="240">
        <v>0</v>
      </c>
      <c r="Q88" s="243">
        <f t="shared" si="12"/>
        <v>0</v>
      </c>
    </row>
    <row r="89" spans="1:17" ht="15.75">
      <c r="A89" s="241" t="s">
        <v>413</v>
      </c>
      <c r="B89" s="240">
        <v>0</v>
      </c>
      <c r="C89" s="240">
        <v>0</v>
      </c>
      <c r="D89" s="240">
        <v>0</v>
      </c>
      <c r="E89" s="240">
        <v>0</v>
      </c>
      <c r="F89" s="240">
        <v>0</v>
      </c>
      <c r="G89" s="240">
        <v>0</v>
      </c>
      <c r="H89" s="240">
        <v>0</v>
      </c>
      <c r="I89" s="240">
        <v>0</v>
      </c>
      <c r="J89" s="240">
        <v>0</v>
      </c>
      <c r="K89" s="240">
        <v>0</v>
      </c>
      <c r="L89" s="240">
        <v>0</v>
      </c>
      <c r="M89" s="240">
        <v>0</v>
      </c>
      <c r="N89" s="240">
        <v>0</v>
      </c>
      <c r="O89" s="240">
        <v>0</v>
      </c>
      <c r="P89" s="240">
        <v>0</v>
      </c>
      <c r="Q89" s="243">
        <f t="shared" si="12"/>
        <v>0</v>
      </c>
    </row>
    <row r="90" spans="1:17" ht="15.75">
      <c r="A90" s="241" t="s">
        <v>155</v>
      </c>
      <c r="B90" s="240">
        <v>0</v>
      </c>
      <c r="C90" s="240">
        <v>0</v>
      </c>
      <c r="D90" s="240">
        <v>0</v>
      </c>
      <c r="E90" s="240">
        <v>0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  <c r="K90" s="240">
        <v>0</v>
      </c>
      <c r="L90" s="240">
        <v>0</v>
      </c>
      <c r="M90" s="240">
        <v>0</v>
      </c>
      <c r="N90" s="240">
        <v>0</v>
      </c>
      <c r="O90" s="240">
        <v>0</v>
      </c>
      <c r="P90" s="240">
        <v>0</v>
      </c>
      <c r="Q90" s="243">
        <f t="shared" si="12"/>
        <v>0</v>
      </c>
    </row>
    <row r="91" spans="1:17" ht="15.75">
      <c r="A91" s="241" t="s">
        <v>414</v>
      </c>
      <c r="B91" s="240">
        <v>0</v>
      </c>
      <c r="C91" s="240">
        <v>0</v>
      </c>
      <c r="D91" s="240">
        <v>0</v>
      </c>
      <c r="E91" s="240">
        <v>0</v>
      </c>
      <c r="F91" s="240">
        <v>0</v>
      </c>
      <c r="G91" s="240">
        <v>0</v>
      </c>
      <c r="H91" s="240">
        <v>0</v>
      </c>
      <c r="I91" s="240">
        <v>0</v>
      </c>
      <c r="J91" s="240">
        <v>0</v>
      </c>
      <c r="K91" s="240">
        <v>0</v>
      </c>
      <c r="L91" s="240">
        <v>0</v>
      </c>
      <c r="M91" s="240">
        <v>0</v>
      </c>
      <c r="N91" s="240">
        <v>0</v>
      </c>
      <c r="O91" s="240">
        <v>0</v>
      </c>
      <c r="P91" s="240">
        <v>0</v>
      </c>
      <c r="Q91" s="243">
        <f t="shared" si="12"/>
        <v>0</v>
      </c>
    </row>
    <row r="92" spans="1:17" ht="15.75">
      <c r="A92" s="241" t="s">
        <v>415</v>
      </c>
      <c r="B92" s="240">
        <v>0</v>
      </c>
      <c r="C92" s="240">
        <v>0</v>
      </c>
      <c r="D92" s="240">
        <v>0</v>
      </c>
      <c r="E92" s="240">
        <v>0</v>
      </c>
      <c r="F92" s="240">
        <v>0</v>
      </c>
      <c r="G92" s="240">
        <v>0</v>
      </c>
      <c r="H92" s="240">
        <v>0</v>
      </c>
      <c r="I92" s="240">
        <v>0</v>
      </c>
      <c r="J92" s="240">
        <v>0</v>
      </c>
      <c r="K92" s="240">
        <v>0</v>
      </c>
      <c r="L92" s="240">
        <v>0</v>
      </c>
      <c r="M92" s="240">
        <v>0</v>
      </c>
      <c r="N92" s="240">
        <v>0</v>
      </c>
      <c r="O92" s="240">
        <v>0</v>
      </c>
      <c r="P92" s="240">
        <v>0</v>
      </c>
      <c r="Q92" s="243">
        <f t="shared" si="12"/>
        <v>0</v>
      </c>
    </row>
    <row r="93" spans="1:17" ht="15.75">
      <c r="A93" s="241" t="s">
        <v>156</v>
      </c>
      <c r="B93" s="240">
        <v>0</v>
      </c>
      <c r="C93" s="240">
        <v>0</v>
      </c>
      <c r="D93" s="240">
        <v>0</v>
      </c>
      <c r="E93" s="240">
        <v>0</v>
      </c>
      <c r="F93" s="240">
        <v>0</v>
      </c>
      <c r="G93" s="240">
        <v>0</v>
      </c>
      <c r="H93" s="240">
        <v>0</v>
      </c>
      <c r="I93" s="240">
        <v>0</v>
      </c>
      <c r="J93" s="240">
        <v>0</v>
      </c>
      <c r="K93" s="240">
        <v>0</v>
      </c>
      <c r="L93" s="240">
        <v>0</v>
      </c>
      <c r="M93" s="240">
        <v>0</v>
      </c>
      <c r="N93" s="240">
        <v>0</v>
      </c>
      <c r="O93" s="240">
        <v>0</v>
      </c>
      <c r="P93" s="240">
        <v>0</v>
      </c>
      <c r="Q93" s="243">
        <f t="shared" si="12"/>
        <v>0</v>
      </c>
    </row>
    <row r="94" spans="1:17" ht="15.75">
      <c r="A94" s="241" t="s">
        <v>157</v>
      </c>
      <c r="B94" s="240">
        <v>0</v>
      </c>
      <c r="C94" s="240">
        <v>0</v>
      </c>
      <c r="D94" s="240">
        <v>0</v>
      </c>
      <c r="E94" s="240">
        <v>0</v>
      </c>
      <c r="F94" s="240">
        <v>0</v>
      </c>
      <c r="G94" s="240">
        <v>0</v>
      </c>
      <c r="H94" s="240">
        <v>0</v>
      </c>
      <c r="I94" s="240">
        <v>0</v>
      </c>
      <c r="J94" s="240">
        <v>0</v>
      </c>
      <c r="K94" s="240">
        <v>0</v>
      </c>
      <c r="L94" s="240">
        <v>0</v>
      </c>
      <c r="M94" s="240">
        <v>0</v>
      </c>
      <c r="N94" s="240">
        <v>0</v>
      </c>
      <c r="O94" s="240">
        <v>0</v>
      </c>
      <c r="P94" s="240">
        <v>0</v>
      </c>
      <c r="Q94" s="243">
        <f t="shared" si="12"/>
        <v>0</v>
      </c>
    </row>
    <row r="95" spans="1:17" ht="15.75">
      <c r="A95" s="238" t="s">
        <v>116</v>
      </c>
      <c r="B95" s="242">
        <f aca="true" t="shared" si="13" ref="B95:O95">SUM(B80:B94)</f>
        <v>0</v>
      </c>
      <c r="C95" s="242">
        <f t="shared" si="13"/>
        <v>0</v>
      </c>
      <c r="D95" s="242">
        <f t="shared" si="13"/>
        <v>0</v>
      </c>
      <c r="E95" s="242">
        <f t="shared" si="13"/>
        <v>0</v>
      </c>
      <c r="F95" s="242">
        <f t="shared" si="13"/>
        <v>0</v>
      </c>
      <c r="G95" s="242">
        <f t="shared" si="13"/>
        <v>0</v>
      </c>
      <c r="H95" s="242">
        <f t="shared" si="13"/>
        <v>0</v>
      </c>
      <c r="I95" s="242">
        <f t="shared" si="13"/>
        <v>0</v>
      </c>
      <c r="J95" s="242">
        <f t="shared" si="13"/>
        <v>0</v>
      </c>
      <c r="K95" s="242">
        <f t="shared" si="13"/>
        <v>0</v>
      </c>
      <c r="L95" s="242">
        <f t="shared" si="13"/>
        <v>0</v>
      </c>
      <c r="M95" s="242">
        <f t="shared" si="13"/>
        <v>0</v>
      </c>
      <c r="N95" s="242">
        <f t="shared" si="13"/>
        <v>0</v>
      </c>
      <c r="O95" s="242">
        <f t="shared" si="13"/>
        <v>0</v>
      </c>
      <c r="P95" s="242">
        <f>SUM(P72:P94)</f>
        <v>0</v>
      </c>
      <c r="Q95" s="246">
        <f t="shared" si="12"/>
        <v>0</v>
      </c>
    </row>
    <row r="96" spans="1:17" ht="15.75">
      <c r="A96" s="238" t="s">
        <v>69</v>
      </c>
      <c r="B96" s="242">
        <v>0</v>
      </c>
      <c r="C96" s="242">
        <v>0</v>
      </c>
      <c r="D96" s="242">
        <v>0</v>
      </c>
      <c r="E96" s="242">
        <v>0</v>
      </c>
      <c r="F96" s="242">
        <v>0</v>
      </c>
      <c r="G96" s="242">
        <v>0</v>
      </c>
      <c r="H96" s="242">
        <v>0</v>
      </c>
      <c r="I96" s="242">
        <v>0</v>
      </c>
      <c r="J96" s="242">
        <v>0</v>
      </c>
      <c r="K96" s="242">
        <v>0</v>
      </c>
      <c r="L96" s="242">
        <v>0</v>
      </c>
      <c r="M96" s="242">
        <v>0</v>
      </c>
      <c r="N96" s="242">
        <v>0</v>
      </c>
      <c r="O96" s="242">
        <v>0</v>
      </c>
      <c r="P96" s="242">
        <v>0</v>
      </c>
      <c r="Q96" s="246">
        <f t="shared" si="12"/>
        <v>0</v>
      </c>
    </row>
    <row r="97" spans="1:17" ht="15.75">
      <c r="A97" s="235" t="s">
        <v>96</v>
      </c>
      <c r="B97" s="350" t="s">
        <v>97</v>
      </c>
      <c r="C97" s="351"/>
      <c r="D97" s="237" t="s">
        <v>100</v>
      </c>
      <c r="E97" s="237" t="s">
        <v>101</v>
      </c>
      <c r="F97" s="237" t="s">
        <v>102</v>
      </c>
      <c r="G97" s="345" t="s">
        <v>103</v>
      </c>
      <c r="H97" s="349"/>
      <c r="I97" s="237" t="s">
        <v>105</v>
      </c>
      <c r="J97" s="345" t="s">
        <v>107</v>
      </c>
      <c r="K97" s="349"/>
      <c r="L97" s="346"/>
      <c r="M97" s="345" t="s">
        <v>245</v>
      </c>
      <c r="N97" s="346"/>
      <c r="O97" s="236" t="s">
        <v>243</v>
      </c>
      <c r="P97" s="237" t="s">
        <v>109</v>
      </c>
      <c r="Q97" s="347" t="s">
        <v>93</v>
      </c>
    </row>
    <row r="98" spans="1:17" ht="15.75">
      <c r="A98" s="238" t="s">
        <v>111</v>
      </c>
      <c r="B98" s="237" t="s">
        <v>98</v>
      </c>
      <c r="C98" s="237" t="s">
        <v>99</v>
      </c>
      <c r="D98" s="237" t="s">
        <v>197</v>
      </c>
      <c r="E98" s="237" t="s">
        <v>208</v>
      </c>
      <c r="F98" s="237" t="s">
        <v>198</v>
      </c>
      <c r="G98" s="237" t="s">
        <v>104</v>
      </c>
      <c r="H98" s="237" t="s">
        <v>203</v>
      </c>
      <c r="I98" s="237" t="s">
        <v>106</v>
      </c>
      <c r="J98" s="237" t="s">
        <v>108</v>
      </c>
      <c r="K98" s="237" t="s">
        <v>199</v>
      </c>
      <c r="L98" s="237" t="s">
        <v>404</v>
      </c>
      <c r="M98" s="237" t="s">
        <v>405</v>
      </c>
      <c r="N98" s="237" t="s">
        <v>246</v>
      </c>
      <c r="O98" s="237" t="s">
        <v>244</v>
      </c>
      <c r="P98" s="237" t="s">
        <v>110</v>
      </c>
      <c r="Q98" s="348"/>
    </row>
    <row r="99" spans="1:17" ht="15.75">
      <c r="A99" s="239" t="s">
        <v>28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39"/>
    </row>
    <row r="100" spans="1:17" ht="15.75">
      <c r="A100" s="241" t="s">
        <v>158</v>
      </c>
      <c r="B100" s="240">
        <v>0</v>
      </c>
      <c r="C100" s="240">
        <v>0</v>
      </c>
      <c r="D100" s="240">
        <v>0</v>
      </c>
      <c r="E100" s="240">
        <v>0</v>
      </c>
      <c r="F100" s="240">
        <v>0</v>
      </c>
      <c r="G100" s="240">
        <v>0</v>
      </c>
      <c r="H100" s="240">
        <v>0</v>
      </c>
      <c r="I100" s="240">
        <v>0</v>
      </c>
      <c r="J100" s="240">
        <v>0</v>
      </c>
      <c r="K100" s="240">
        <v>0</v>
      </c>
      <c r="L100" s="240">
        <v>0</v>
      </c>
      <c r="M100" s="240">
        <v>0</v>
      </c>
      <c r="N100" s="240">
        <v>0</v>
      </c>
      <c r="O100" s="240">
        <v>0</v>
      </c>
      <c r="P100" s="240">
        <v>0</v>
      </c>
      <c r="Q100" s="243">
        <f aca="true" t="shared" si="14" ref="Q100:Q106">SUM(B100:P100)</f>
        <v>0</v>
      </c>
    </row>
    <row r="101" spans="1:17" ht="15.75">
      <c r="A101" s="241" t="s">
        <v>159</v>
      </c>
      <c r="B101" s="240">
        <v>0</v>
      </c>
      <c r="C101" s="240">
        <v>0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3">
        <f t="shared" si="14"/>
        <v>0</v>
      </c>
    </row>
    <row r="102" spans="1:17" ht="15.75">
      <c r="A102" s="241" t="s">
        <v>160</v>
      </c>
      <c r="B102" s="240">
        <v>0</v>
      </c>
      <c r="C102" s="240">
        <v>0</v>
      </c>
      <c r="D102" s="240">
        <v>0</v>
      </c>
      <c r="E102" s="240">
        <v>0</v>
      </c>
      <c r="F102" s="240">
        <v>0</v>
      </c>
      <c r="G102" s="240">
        <v>0</v>
      </c>
      <c r="H102" s="240">
        <v>0</v>
      </c>
      <c r="I102" s="240">
        <v>0</v>
      </c>
      <c r="J102" s="240">
        <v>0</v>
      </c>
      <c r="K102" s="240">
        <v>0</v>
      </c>
      <c r="L102" s="240">
        <v>0</v>
      </c>
      <c r="M102" s="240">
        <v>0</v>
      </c>
      <c r="N102" s="240">
        <v>0</v>
      </c>
      <c r="O102" s="240">
        <v>0</v>
      </c>
      <c r="P102" s="240">
        <v>0</v>
      </c>
      <c r="Q102" s="243">
        <f t="shared" si="14"/>
        <v>0</v>
      </c>
    </row>
    <row r="103" spans="1:17" ht="15.75">
      <c r="A103" s="241" t="s">
        <v>161</v>
      </c>
      <c r="B103" s="240">
        <v>0</v>
      </c>
      <c r="C103" s="240">
        <v>0</v>
      </c>
      <c r="D103" s="240">
        <v>0</v>
      </c>
      <c r="E103" s="240">
        <v>0</v>
      </c>
      <c r="F103" s="240">
        <v>0</v>
      </c>
      <c r="G103" s="240">
        <v>0</v>
      </c>
      <c r="H103" s="240">
        <v>0</v>
      </c>
      <c r="I103" s="240">
        <v>0</v>
      </c>
      <c r="J103" s="240">
        <v>0</v>
      </c>
      <c r="K103" s="240">
        <v>0</v>
      </c>
      <c r="L103" s="240">
        <v>0</v>
      </c>
      <c r="M103" s="240">
        <v>0</v>
      </c>
      <c r="N103" s="240">
        <v>0</v>
      </c>
      <c r="O103" s="240">
        <v>0</v>
      </c>
      <c r="P103" s="240">
        <v>0</v>
      </c>
      <c r="Q103" s="243">
        <f t="shared" si="14"/>
        <v>0</v>
      </c>
    </row>
    <row r="104" spans="1:17" ht="15.75">
      <c r="A104" s="241" t="s">
        <v>162</v>
      </c>
      <c r="B104" s="240">
        <v>0</v>
      </c>
      <c r="C104" s="240">
        <v>0</v>
      </c>
      <c r="D104" s="240">
        <v>0</v>
      </c>
      <c r="E104" s="240">
        <v>0</v>
      </c>
      <c r="F104" s="240">
        <v>0</v>
      </c>
      <c r="G104" s="240">
        <v>0</v>
      </c>
      <c r="H104" s="240">
        <v>0</v>
      </c>
      <c r="I104" s="240">
        <v>0</v>
      </c>
      <c r="J104" s="240">
        <v>0</v>
      </c>
      <c r="K104" s="240">
        <v>0</v>
      </c>
      <c r="L104" s="240">
        <v>0</v>
      </c>
      <c r="M104" s="240">
        <v>0</v>
      </c>
      <c r="N104" s="240">
        <v>0</v>
      </c>
      <c r="O104" s="240">
        <v>0</v>
      </c>
      <c r="P104" s="240">
        <v>0</v>
      </c>
      <c r="Q104" s="243">
        <f t="shared" si="14"/>
        <v>0</v>
      </c>
    </row>
    <row r="105" spans="1:17" ht="15.75">
      <c r="A105" s="238" t="s">
        <v>116</v>
      </c>
      <c r="B105" s="242">
        <f aca="true" t="shared" si="15" ref="B105:P105">SUM(B100:B104)</f>
        <v>0</v>
      </c>
      <c r="C105" s="242">
        <f t="shared" si="15"/>
        <v>0</v>
      </c>
      <c r="D105" s="242">
        <f t="shared" si="15"/>
        <v>0</v>
      </c>
      <c r="E105" s="242">
        <f t="shared" si="15"/>
        <v>0</v>
      </c>
      <c r="F105" s="242">
        <f t="shared" si="15"/>
        <v>0</v>
      </c>
      <c r="G105" s="242">
        <f t="shared" si="15"/>
        <v>0</v>
      </c>
      <c r="H105" s="242">
        <f t="shared" si="15"/>
        <v>0</v>
      </c>
      <c r="I105" s="242">
        <f t="shared" si="15"/>
        <v>0</v>
      </c>
      <c r="J105" s="242">
        <f t="shared" si="15"/>
        <v>0</v>
      </c>
      <c r="K105" s="242">
        <f t="shared" si="15"/>
        <v>0</v>
      </c>
      <c r="L105" s="242">
        <f t="shared" si="15"/>
        <v>0</v>
      </c>
      <c r="M105" s="242">
        <f t="shared" si="15"/>
        <v>0</v>
      </c>
      <c r="N105" s="242">
        <f t="shared" si="15"/>
        <v>0</v>
      </c>
      <c r="O105" s="242">
        <f t="shared" si="15"/>
        <v>0</v>
      </c>
      <c r="P105" s="242">
        <f t="shared" si="15"/>
        <v>0</v>
      </c>
      <c r="Q105" s="243">
        <f t="shared" si="14"/>
        <v>0</v>
      </c>
    </row>
    <row r="106" spans="1:17" ht="15.75">
      <c r="A106" s="238" t="s">
        <v>69</v>
      </c>
      <c r="B106" s="242">
        <v>0</v>
      </c>
      <c r="C106" s="242">
        <v>0</v>
      </c>
      <c r="D106" s="242">
        <v>0</v>
      </c>
      <c r="E106" s="242">
        <v>0</v>
      </c>
      <c r="F106" s="242">
        <v>0</v>
      </c>
      <c r="G106" s="242">
        <v>0</v>
      </c>
      <c r="H106" s="242">
        <v>0</v>
      </c>
      <c r="I106" s="242">
        <v>0</v>
      </c>
      <c r="J106" s="242">
        <v>0</v>
      </c>
      <c r="K106" s="242">
        <v>0</v>
      </c>
      <c r="L106" s="242">
        <v>0</v>
      </c>
      <c r="M106" s="242">
        <v>0</v>
      </c>
      <c r="N106" s="242">
        <v>0</v>
      </c>
      <c r="O106" s="242">
        <v>0</v>
      </c>
      <c r="P106" s="242">
        <v>0</v>
      </c>
      <c r="Q106" s="243">
        <f t="shared" si="14"/>
        <v>0</v>
      </c>
    </row>
    <row r="107" spans="1:17" ht="15.75">
      <c r="A107" s="247" t="s">
        <v>30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39"/>
    </row>
    <row r="108" spans="1:17" ht="15.75">
      <c r="A108" s="241" t="s">
        <v>416</v>
      </c>
      <c r="B108" s="240">
        <v>0</v>
      </c>
      <c r="C108" s="240">
        <v>0</v>
      </c>
      <c r="D108" s="240">
        <v>0</v>
      </c>
      <c r="E108" s="240">
        <v>0</v>
      </c>
      <c r="F108" s="240">
        <v>0</v>
      </c>
      <c r="G108" s="240">
        <v>0</v>
      </c>
      <c r="H108" s="240">
        <v>0</v>
      </c>
      <c r="I108" s="240">
        <v>0</v>
      </c>
      <c r="J108" s="240">
        <v>0</v>
      </c>
      <c r="K108" s="240">
        <v>0</v>
      </c>
      <c r="L108" s="240">
        <v>0</v>
      </c>
      <c r="M108" s="240">
        <v>0</v>
      </c>
      <c r="N108" s="240">
        <v>0</v>
      </c>
      <c r="O108" s="240">
        <v>0</v>
      </c>
      <c r="P108" s="240">
        <v>0</v>
      </c>
      <c r="Q108" s="243">
        <f>SUM(B108:P108)</f>
        <v>0</v>
      </c>
    </row>
    <row r="109" spans="1:17" ht="15.75">
      <c r="A109" s="241" t="s">
        <v>416</v>
      </c>
      <c r="B109" s="240">
        <v>0</v>
      </c>
      <c r="C109" s="240">
        <v>0</v>
      </c>
      <c r="D109" s="240">
        <v>0</v>
      </c>
      <c r="E109" s="240">
        <v>0</v>
      </c>
      <c r="F109" s="240">
        <v>0</v>
      </c>
      <c r="G109" s="240">
        <v>0</v>
      </c>
      <c r="H109" s="240">
        <v>0</v>
      </c>
      <c r="I109" s="240">
        <v>0</v>
      </c>
      <c r="J109" s="240">
        <v>0</v>
      </c>
      <c r="K109" s="240">
        <v>0</v>
      </c>
      <c r="L109" s="240">
        <v>0</v>
      </c>
      <c r="M109" s="240">
        <v>0</v>
      </c>
      <c r="N109" s="240">
        <v>0</v>
      </c>
      <c r="O109" s="240">
        <v>0</v>
      </c>
      <c r="P109" s="240">
        <v>0</v>
      </c>
      <c r="Q109" s="243">
        <f>SUM(B109:P109)</f>
        <v>0</v>
      </c>
    </row>
    <row r="110" spans="1:17" ht="15.75">
      <c r="A110" s="241" t="s">
        <v>417</v>
      </c>
      <c r="B110" s="240">
        <v>0</v>
      </c>
      <c r="C110" s="240">
        <v>0</v>
      </c>
      <c r="D110" s="240">
        <v>0</v>
      </c>
      <c r="E110" s="240">
        <v>0</v>
      </c>
      <c r="F110" s="240">
        <v>0</v>
      </c>
      <c r="G110" s="240">
        <v>0</v>
      </c>
      <c r="H110" s="240">
        <v>0</v>
      </c>
      <c r="I110" s="240">
        <v>0</v>
      </c>
      <c r="J110" s="240">
        <v>0</v>
      </c>
      <c r="K110" s="240">
        <v>0</v>
      </c>
      <c r="L110" s="240">
        <v>0</v>
      </c>
      <c r="M110" s="240">
        <v>0</v>
      </c>
      <c r="N110" s="240">
        <v>0</v>
      </c>
      <c r="O110" s="240">
        <v>0</v>
      </c>
      <c r="P110" s="240">
        <v>0</v>
      </c>
      <c r="Q110" s="243">
        <f>SUM(B110:P110)</f>
        <v>0</v>
      </c>
    </row>
    <row r="111" spans="1:17" ht="15.75">
      <c r="A111" s="238" t="s">
        <v>116</v>
      </c>
      <c r="B111" s="242">
        <f>SUM(B108)</f>
        <v>0</v>
      </c>
      <c r="C111" s="242">
        <f aca="true" t="shared" si="16" ref="C111:P111">SUM(C108)</f>
        <v>0</v>
      </c>
      <c r="D111" s="242">
        <f t="shared" si="16"/>
        <v>0</v>
      </c>
      <c r="E111" s="242">
        <f t="shared" si="16"/>
        <v>0</v>
      </c>
      <c r="F111" s="242">
        <f t="shared" si="16"/>
        <v>0</v>
      </c>
      <c r="G111" s="242">
        <f t="shared" si="16"/>
        <v>0</v>
      </c>
      <c r="H111" s="242">
        <f>SUM(H108)</f>
        <v>0</v>
      </c>
      <c r="I111" s="242">
        <f t="shared" si="16"/>
        <v>0</v>
      </c>
      <c r="J111" s="242">
        <f t="shared" si="16"/>
        <v>0</v>
      </c>
      <c r="K111" s="242">
        <f t="shared" si="16"/>
        <v>0</v>
      </c>
      <c r="L111" s="242">
        <f t="shared" si="16"/>
        <v>0</v>
      </c>
      <c r="M111" s="242">
        <f t="shared" si="16"/>
        <v>0</v>
      </c>
      <c r="N111" s="242">
        <f t="shared" si="16"/>
        <v>0</v>
      </c>
      <c r="O111" s="242">
        <f t="shared" si="16"/>
        <v>0</v>
      </c>
      <c r="P111" s="242">
        <f t="shared" si="16"/>
        <v>0</v>
      </c>
      <c r="Q111" s="243">
        <f>SUM(B111:P111)</f>
        <v>0</v>
      </c>
    </row>
    <row r="112" spans="1:17" ht="15.75">
      <c r="A112" s="238" t="s">
        <v>69</v>
      </c>
      <c r="B112" s="242">
        <v>0</v>
      </c>
      <c r="C112" s="242">
        <v>0</v>
      </c>
      <c r="D112" s="242">
        <v>0</v>
      </c>
      <c r="E112" s="242">
        <v>0</v>
      </c>
      <c r="F112" s="242">
        <v>0</v>
      </c>
      <c r="G112" s="242">
        <v>0</v>
      </c>
      <c r="H112" s="242">
        <v>0</v>
      </c>
      <c r="I112" s="242">
        <v>0</v>
      </c>
      <c r="J112" s="242">
        <v>0</v>
      </c>
      <c r="K112" s="242">
        <v>0</v>
      </c>
      <c r="L112" s="242">
        <v>0</v>
      </c>
      <c r="M112" s="242">
        <v>0</v>
      </c>
      <c r="N112" s="242">
        <v>0</v>
      </c>
      <c r="O112" s="242">
        <v>0</v>
      </c>
      <c r="P112" s="242">
        <v>0</v>
      </c>
      <c r="Q112" s="243">
        <f>SUM(B112:P112)</f>
        <v>0</v>
      </c>
    </row>
    <row r="113" spans="1:17" ht="15.75">
      <c r="A113" s="239" t="s">
        <v>5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39"/>
    </row>
    <row r="114" spans="1:17" ht="15.75">
      <c r="A114" s="241" t="s">
        <v>163</v>
      </c>
      <c r="B114" s="240">
        <v>0</v>
      </c>
      <c r="C114" s="240">
        <v>0</v>
      </c>
      <c r="D114" s="240">
        <v>0</v>
      </c>
      <c r="E114" s="240">
        <v>0</v>
      </c>
      <c r="F114" s="240">
        <v>0</v>
      </c>
      <c r="G114" s="240">
        <v>0</v>
      </c>
      <c r="H114" s="240">
        <v>0</v>
      </c>
      <c r="I114" s="240">
        <v>0</v>
      </c>
      <c r="J114" s="240">
        <v>0</v>
      </c>
      <c r="K114" s="240">
        <v>0</v>
      </c>
      <c r="L114" s="240">
        <v>0</v>
      </c>
      <c r="M114" s="240">
        <v>0</v>
      </c>
      <c r="N114" s="240">
        <v>0</v>
      </c>
      <c r="O114" s="240">
        <v>0</v>
      </c>
      <c r="P114" s="240">
        <v>13124</v>
      </c>
      <c r="Q114" s="243">
        <f>SUM(B114:P114)</f>
        <v>13124</v>
      </c>
    </row>
    <row r="115" spans="1:17" ht="15.75">
      <c r="A115" s="241" t="s">
        <v>164</v>
      </c>
      <c r="B115" s="240">
        <v>0</v>
      </c>
      <c r="C115" s="240">
        <v>0</v>
      </c>
      <c r="D115" s="240">
        <v>0</v>
      </c>
      <c r="E115" s="240">
        <v>0</v>
      </c>
      <c r="F115" s="240">
        <v>0</v>
      </c>
      <c r="G115" s="240">
        <v>0</v>
      </c>
      <c r="H115" s="240">
        <v>0</v>
      </c>
      <c r="I115" s="240">
        <v>0</v>
      </c>
      <c r="J115" s="240">
        <v>0</v>
      </c>
      <c r="K115" s="240">
        <v>0</v>
      </c>
      <c r="L115" s="240">
        <v>0</v>
      </c>
      <c r="M115" s="240">
        <v>0</v>
      </c>
      <c r="N115" s="240">
        <v>0</v>
      </c>
      <c r="O115" s="240">
        <v>0</v>
      </c>
      <c r="P115" s="240">
        <v>0</v>
      </c>
      <c r="Q115" s="243">
        <f>SUM(B115:P115)</f>
        <v>0</v>
      </c>
    </row>
    <row r="116" spans="1:17" ht="15.75">
      <c r="A116" s="241" t="s">
        <v>165</v>
      </c>
      <c r="B116" s="240">
        <v>0</v>
      </c>
      <c r="C116" s="240">
        <v>0</v>
      </c>
      <c r="D116" s="240">
        <v>0</v>
      </c>
      <c r="E116" s="240">
        <v>0</v>
      </c>
      <c r="F116" s="240">
        <v>0</v>
      </c>
      <c r="G116" s="240">
        <v>0</v>
      </c>
      <c r="H116" s="240">
        <v>0</v>
      </c>
      <c r="I116" s="240">
        <v>0</v>
      </c>
      <c r="J116" s="240">
        <v>0</v>
      </c>
      <c r="K116" s="240">
        <v>0</v>
      </c>
      <c r="L116" s="240">
        <v>0</v>
      </c>
      <c r="M116" s="240">
        <v>0</v>
      </c>
      <c r="N116" s="240">
        <v>0</v>
      </c>
      <c r="O116" s="240">
        <v>0</v>
      </c>
      <c r="P116" s="240">
        <v>2153</v>
      </c>
      <c r="Q116" s="243">
        <f>SUM(B116:P116)</f>
        <v>2153</v>
      </c>
    </row>
    <row r="117" spans="1:17" ht="15.75">
      <c r="A117" s="238" t="s">
        <v>116</v>
      </c>
      <c r="B117" s="242">
        <v>0</v>
      </c>
      <c r="C117" s="242">
        <v>0</v>
      </c>
      <c r="D117" s="242">
        <v>0</v>
      </c>
      <c r="E117" s="242">
        <v>0</v>
      </c>
      <c r="F117" s="242">
        <v>0</v>
      </c>
      <c r="G117" s="242">
        <v>0</v>
      </c>
      <c r="H117" s="242">
        <v>0</v>
      </c>
      <c r="I117" s="242">
        <v>0</v>
      </c>
      <c r="J117" s="242">
        <v>0</v>
      </c>
      <c r="K117" s="242">
        <v>0</v>
      </c>
      <c r="L117" s="242">
        <v>0</v>
      </c>
      <c r="M117" s="242">
        <v>0</v>
      </c>
      <c r="N117" s="242">
        <v>0</v>
      </c>
      <c r="O117" s="242">
        <v>0</v>
      </c>
      <c r="P117" s="242">
        <v>15277</v>
      </c>
      <c r="Q117" s="243">
        <f>SUM(B117:P117)</f>
        <v>15277</v>
      </c>
    </row>
    <row r="118" spans="1:17" ht="15.75">
      <c r="A118" s="238" t="s">
        <v>69</v>
      </c>
      <c r="B118" s="242">
        <v>0</v>
      </c>
      <c r="C118" s="242">
        <v>0</v>
      </c>
      <c r="D118" s="242">
        <v>0</v>
      </c>
      <c r="E118" s="242">
        <v>0</v>
      </c>
      <c r="F118" s="242">
        <v>0</v>
      </c>
      <c r="G118" s="242">
        <v>0</v>
      </c>
      <c r="H118" s="242">
        <v>0</v>
      </c>
      <c r="I118" s="242">
        <v>0</v>
      </c>
      <c r="J118" s="242">
        <v>0</v>
      </c>
      <c r="K118" s="242">
        <v>0</v>
      </c>
      <c r="L118" s="242">
        <v>0</v>
      </c>
      <c r="M118" s="242">
        <v>0</v>
      </c>
      <c r="N118" s="242">
        <v>0</v>
      </c>
      <c r="O118" s="242">
        <v>0</v>
      </c>
      <c r="P118" s="242">
        <v>15277</v>
      </c>
      <c r="Q118" s="242">
        <f>SUM(B118:P118)</f>
        <v>15277</v>
      </c>
    </row>
    <row r="119" spans="1:17" ht="15.75">
      <c r="A119" s="238" t="s">
        <v>116</v>
      </c>
      <c r="B119" s="242">
        <f aca="true" t="shared" si="17" ref="B119:Q119">SUM(B15+B20+B25+B39+B46+B63+B72+B77+B95+B105+B111+B117)</f>
        <v>395317.37</v>
      </c>
      <c r="C119" s="242">
        <f t="shared" si="17"/>
        <v>79445</v>
      </c>
      <c r="D119" s="242">
        <f t="shared" si="17"/>
        <v>0</v>
      </c>
      <c r="E119" s="242">
        <f t="shared" si="17"/>
        <v>813800</v>
      </c>
      <c r="F119" s="242">
        <f t="shared" si="17"/>
        <v>0</v>
      </c>
      <c r="G119" s="242">
        <f t="shared" si="17"/>
        <v>48776</v>
      </c>
      <c r="H119" s="242">
        <f t="shared" si="17"/>
        <v>0</v>
      </c>
      <c r="I119" s="242">
        <f t="shared" si="17"/>
        <v>0</v>
      </c>
      <c r="J119" s="242">
        <f t="shared" si="17"/>
        <v>0</v>
      </c>
      <c r="K119" s="242">
        <f t="shared" si="17"/>
        <v>5000</v>
      </c>
      <c r="L119" s="242">
        <f t="shared" si="17"/>
        <v>0</v>
      </c>
      <c r="M119" s="242">
        <f t="shared" si="17"/>
        <v>0</v>
      </c>
      <c r="N119" s="242">
        <f t="shared" si="17"/>
        <v>0</v>
      </c>
      <c r="O119" s="242">
        <f t="shared" si="17"/>
        <v>72793.88</v>
      </c>
      <c r="P119" s="242">
        <v>15277</v>
      </c>
      <c r="Q119" s="242">
        <f t="shared" si="17"/>
        <v>1430409.25</v>
      </c>
    </row>
    <row r="120" spans="1:17" ht="16.5" thickBot="1">
      <c r="A120" s="248" t="s">
        <v>69</v>
      </c>
      <c r="B120" s="249">
        <f aca="true" t="shared" si="18" ref="B120:P120">SUM(B16+B21+B26+B40+B47+B64+B73+B78+B96+B106+B112+B118)</f>
        <v>766169.66</v>
      </c>
      <c r="C120" s="249">
        <f t="shared" si="18"/>
        <v>135225</v>
      </c>
      <c r="D120" s="249">
        <f t="shared" si="18"/>
        <v>0</v>
      </c>
      <c r="E120" s="249">
        <f t="shared" si="18"/>
        <v>813800</v>
      </c>
      <c r="F120" s="249">
        <f t="shared" si="18"/>
        <v>0</v>
      </c>
      <c r="G120" s="249">
        <f t="shared" si="18"/>
        <v>92516</v>
      </c>
      <c r="H120" s="249">
        <f t="shared" si="18"/>
        <v>0</v>
      </c>
      <c r="I120" s="249">
        <f t="shared" si="18"/>
        <v>0</v>
      </c>
      <c r="J120" s="249">
        <f t="shared" si="18"/>
        <v>0</v>
      </c>
      <c r="K120" s="249">
        <f t="shared" si="18"/>
        <v>5000</v>
      </c>
      <c r="L120" s="249">
        <f t="shared" si="18"/>
        <v>0</v>
      </c>
      <c r="M120" s="249">
        <f t="shared" si="18"/>
        <v>0</v>
      </c>
      <c r="N120" s="249">
        <f t="shared" si="18"/>
        <v>0</v>
      </c>
      <c r="O120" s="249">
        <f t="shared" si="18"/>
        <v>155270.36</v>
      </c>
      <c r="P120" s="249">
        <f t="shared" si="18"/>
        <v>15277</v>
      </c>
      <c r="Q120" s="250">
        <f>SUM(B120:P120)</f>
        <v>1983258.02</v>
      </c>
    </row>
    <row r="121" ht="16.5" thickTop="1"/>
  </sheetData>
  <mergeCells count="23">
    <mergeCell ref="Q97:Q98"/>
    <mergeCell ref="G97:H97"/>
    <mergeCell ref="M4:N4"/>
    <mergeCell ref="B65:C65"/>
    <mergeCell ref="Q65:Q66"/>
    <mergeCell ref="B33:C33"/>
    <mergeCell ref="Q33:Q34"/>
    <mergeCell ref="G33:H33"/>
    <mergeCell ref="G65:H65"/>
    <mergeCell ref="M33:N33"/>
    <mergeCell ref="J65:L65"/>
    <mergeCell ref="M65:N65"/>
    <mergeCell ref="B97:C97"/>
    <mergeCell ref="J97:L97"/>
    <mergeCell ref="M97:N97"/>
    <mergeCell ref="J33:L33"/>
    <mergeCell ref="A1:Q1"/>
    <mergeCell ref="A2:Q2"/>
    <mergeCell ref="A3:Q3"/>
    <mergeCell ref="B4:C4"/>
    <mergeCell ref="Q4:Q5"/>
    <mergeCell ref="G4:H4"/>
    <mergeCell ref="J4:L4"/>
  </mergeCells>
  <printOptions/>
  <pageMargins left="0" right="0" top="0.9055118110236221" bottom="0.5905511811023623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สุธินันท์  ทองรอด</dc:creator>
  <cp:keywords/>
  <dc:description/>
  <cp:lastModifiedBy>new</cp:lastModifiedBy>
  <cp:lastPrinted>2011-12-25T21:14:23Z</cp:lastPrinted>
  <dcterms:created xsi:type="dcterms:W3CDTF">2005-10-31T09:50:49Z</dcterms:created>
  <dcterms:modified xsi:type="dcterms:W3CDTF">2011-12-25T21:17:33Z</dcterms:modified>
  <cp:category/>
  <cp:version/>
  <cp:contentType/>
  <cp:contentStatus/>
</cp:coreProperties>
</file>