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925" firstSheet="28" activeTab="29"/>
  </bookViews>
  <sheets>
    <sheet name="งบทดลองก่อนปิดบัญชี" sheetId="1" r:id="rId1"/>
    <sheet name="รายรับจริงประกอบงบทดลอง" sheetId="2" r:id="rId2"/>
    <sheet name="งบทดลองหลังปิดบัญชี" sheetId="3" r:id="rId3"/>
    <sheet name="งบแสดงฐานะทางการเงิน" sheetId="4" r:id="rId4"/>
    <sheet name="งบทรัพย์สิน" sheetId="5" r:id="rId5"/>
    <sheet name="รายละเอียดงบทรัพย์สิน" sheetId="6" r:id="rId6"/>
    <sheet name="รายงานรับจ่ายเงินสด" sheetId="7" r:id="rId7"/>
    <sheet name="งบรายรับ-รายจ่าย" sheetId="8" r:id="rId8"/>
    <sheet name="กระดาษทำการ" sheetId="9" r:id="rId9"/>
    <sheet name="หมายเหตุประกอบงบแสดงฐานะการเงิน" sheetId="10" r:id="rId10"/>
    <sheet name="หมายเหตุ 2" sheetId="11" r:id="rId11"/>
    <sheet name="หมายเหตุ 2(2)" sheetId="12" r:id="rId12"/>
    <sheet name="หมายเหตุ 3" sheetId="13" r:id="rId13"/>
    <sheet name="หมายเหตุ4" sheetId="14" r:id="rId14"/>
    <sheet name="หมายเหตุ 5" sheetId="15" r:id="rId15"/>
    <sheet name="งบแสดงผลการดำเนินงาน" sheetId="16" r:id="rId16"/>
    <sheet name="หมายเหตุประกอบงบแสดงผลดำเนินงาน" sheetId="17" r:id="rId17"/>
    <sheet name="รายงานรายจ่ายจากรายรับแผนงานรวม" sheetId="18" r:id="rId18"/>
    <sheet name="รายงานรายจ่ายแผน 1" sheetId="19" r:id="rId19"/>
    <sheet name="รายงานรายจ่ายแผน 2" sheetId="20" r:id="rId20"/>
    <sheet name="รายงานรายจ่ายแผน 3" sheetId="21" r:id="rId21"/>
    <sheet name="รายงานรายจ่ายแผน 4" sheetId="22" r:id="rId22"/>
    <sheet name="รายงานรายจ่ายแผน 5" sheetId="23" r:id="rId23"/>
    <sheet name="รายงานรายจ่าย 6" sheetId="24" r:id="rId24"/>
    <sheet name="รายงานรายจ่ายแผน 7" sheetId="25" r:id="rId25"/>
    <sheet name="รายงานรายจ่ายแผน 8" sheetId="26" r:id="rId26"/>
    <sheet name="รายงานรายจ่ายแผน 9" sheetId="27" r:id="rId27"/>
    <sheet name="รายงานรายจ่ายแผน 10" sheetId="28" r:id="rId28"/>
    <sheet name="รายงานรายจ่ายที่จ่ายจากเงินสะสม" sheetId="29" r:id="rId29"/>
    <sheet name="งบแสดงผลดำเนินงานรายรับ+สะสม" sheetId="30" r:id="rId30"/>
  </sheets>
  <definedNames/>
  <calcPr fullCalcOnLoad="1"/>
</workbook>
</file>

<file path=xl/sharedStrings.xml><?xml version="1.0" encoding="utf-8"?>
<sst xmlns="http://schemas.openxmlformats.org/spreadsheetml/2006/main" count="1700" uniqueCount="744">
  <si>
    <t xml:space="preserve">                   (นายสง่า  ปรีชา)</t>
  </si>
  <si>
    <t xml:space="preserve">                  หัวหน้าส่วนการคลัง</t>
  </si>
  <si>
    <t>นายกองค์การบริหารส่วนตำบลดุสิต</t>
  </si>
  <si>
    <t xml:space="preserve">        (นายสง่า   ปรีชา)</t>
  </si>
  <si>
    <t xml:space="preserve">    (ลงชื่อ)</t>
  </si>
  <si>
    <t xml:space="preserve">            (นายสง่า  ปรีชา)</t>
  </si>
  <si>
    <t xml:space="preserve">         (นายไพเราะ  บุญทอง)</t>
  </si>
  <si>
    <t xml:space="preserve">     ปลัดองค์การบริหารส่วนตำบล รักษาราชการแทน</t>
  </si>
  <si>
    <t xml:space="preserve">                            (นายสง่า   ปรีชา)</t>
  </si>
  <si>
    <t>หมายเหตุ  3</t>
  </si>
  <si>
    <t xml:space="preserve">             (นายสง่า     ปรีชา)</t>
  </si>
  <si>
    <t xml:space="preserve">        หมายเหตุ  ประกอบงบแสดงผลการดำเนินงาน</t>
  </si>
  <si>
    <t xml:space="preserve">            (นายสง่า     ปรีชา)</t>
  </si>
  <si>
    <t xml:space="preserve">           (นายไพเราะ  บุญทอง)</t>
  </si>
  <si>
    <t>องค์การบริหารส่วนตำบลดุสิต  อำเภอถ้ำพรรณรา  จังหวัดนครศรีธรรมราช</t>
  </si>
  <si>
    <t>งบแสดงฐานะทางการเงิน</t>
  </si>
  <si>
    <t>ทรัพย์สิน</t>
  </si>
  <si>
    <t>รายได้ค้างรับ</t>
  </si>
  <si>
    <t>เงินสดในมือ</t>
  </si>
  <si>
    <t>รายจ่ายค้างจ่าย</t>
  </si>
  <si>
    <t>ลำดับที่</t>
  </si>
  <si>
    <t>จำนวนเงิน</t>
  </si>
  <si>
    <t>เงินอุดหนุนเฉพาะกิจ</t>
  </si>
  <si>
    <t>รวม</t>
  </si>
  <si>
    <t>รายจ่ายรอจ่าย</t>
  </si>
  <si>
    <t>ค่าตอบแทน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</si>
  <si>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</si>
  <si>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</si>
  <si>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</si>
  <si>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</si>
  <si>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จำหน่ายงวดที่</t>
  </si>
  <si>
    <t>ยกไปงวดหน้า</t>
  </si>
  <si>
    <t>ทรัพย์สินเกิดจาก</t>
  </si>
  <si>
    <t>อสังหาริมทรัพย์</t>
  </si>
  <si>
    <t xml:space="preserve">        ที่ดิน</t>
  </si>
  <si>
    <t xml:space="preserve">        อาคาร</t>
  </si>
  <si>
    <t>สังหาริมทรัพย์</t>
  </si>
  <si>
    <t xml:space="preserve">        เครื่องใช้สำนักงาน</t>
  </si>
  <si>
    <t xml:space="preserve">        ครุภัณฑ์งานบ้านงานครัว</t>
  </si>
  <si>
    <t xml:space="preserve">        ครุภัณฑ์ยานพาหนะและขนส่ง</t>
  </si>
  <si>
    <t xml:space="preserve">        ครุภัณฑ์สำนักงาน</t>
  </si>
  <si>
    <t xml:space="preserve">        ครุภัณฑ์ไฟฟ้าและวิทยุ</t>
  </si>
  <si>
    <t xml:space="preserve">        ครุภัณฑ์การเกษตร</t>
  </si>
  <si>
    <t xml:space="preserve">        ครุภัณฑ์สำรวจ</t>
  </si>
  <si>
    <t xml:space="preserve">        ครุภัณฑ์โฆษณาและเผยแพร่</t>
  </si>
  <si>
    <t xml:space="preserve">        ครุภัณฑ์เด็กเล่น</t>
  </si>
  <si>
    <t xml:space="preserve">        ครุภัณฑ์คอมพิวเตอร์</t>
  </si>
  <si>
    <t xml:space="preserve">        ครุภัณฑ์เครื่องดับเพลิง</t>
  </si>
  <si>
    <t xml:space="preserve">        ครุภัณฑ์ก่อสร้าง</t>
  </si>
  <si>
    <t xml:space="preserve">        ครุภัณฑ์ดนตรีและนาฏศิลป์</t>
  </si>
  <si>
    <t>รายการ</t>
  </si>
  <si>
    <t>เงินอุดหนุนรัฐบาล</t>
  </si>
  <si>
    <t>หมายเหตุ</t>
  </si>
  <si>
    <t xml:space="preserve">  1.  ครุภัณฑ์สำนักงาน</t>
  </si>
  <si>
    <t xml:space="preserve">        (ลงชื่อ)</t>
  </si>
  <si>
    <t>ก.  รายได้องค์การบริหาร</t>
  </si>
  <si>
    <t xml:space="preserve">     ส่วนตำบล</t>
  </si>
  <si>
    <t>ข.  เงินอุดหนุนรัฐบาล</t>
  </si>
  <si>
    <t xml:space="preserve">       นายกองค์การบริหารส่วนตำบลดุสิต</t>
  </si>
  <si>
    <t xml:space="preserve">                (ลงชื่อ)</t>
  </si>
  <si>
    <t>หนี้สินและเงินสะสม</t>
  </si>
  <si>
    <t>เงินทุนสำรองเงินสะสม</t>
  </si>
  <si>
    <t xml:space="preserve">  (ลงชื่อ)</t>
  </si>
  <si>
    <t>(ลงชื่อ)</t>
  </si>
  <si>
    <t xml:space="preserve">                 ปลัดองค์การบริหารส่วนตำบลดุสิต</t>
  </si>
  <si>
    <t>รหัสบัญชี</t>
  </si>
  <si>
    <t>เดบิท</t>
  </si>
  <si>
    <t>เครดิต</t>
  </si>
  <si>
    <t>เงินสะสม</t>
  </si>
  <si>
    <t>010</t>
  </si>
  <si>
    <t>021</t>
  </si>
  <si>
    <t>022</t>
  </si>
  <si>
    <t>023</t>
  </si>
  <si>
    <t>600</t>
  </si>
  <si>
    <t>900</t>
  </si>
  <si>
    <t>700</t>
  </si>
  <si>
    <t>703</t>
  </si>
  <si>
    <t>-</t>
  </si>
  <si>
    <t xml:space="preserve">              (นายไพเราะ  บุญทอง)</t>
  </si>
  <si>
    <t>ประมาณการ</t>
  </si>
  <si>
    <t>รายรับจริง</t>
  </si>
  <si>
    <t>สูง</t>
  </si>
  <si>
    <t>ต่ำ</t>
  </si>
  <si>
    <t>+</t>
  </si>
  <si>
    <t>รายรับตามประมาณการ</t>
  </si>
  <si>
    <t xml:space="preserve">          ภาษีอากร</t>
  </si>
  <si>
    <t xml:space="preserve">          ค่าธรรมเนียม  ค่าปรับและค่าใบอนุญาต</t>
  </si>
  <si>
    <t xml:space="preserve">          รายได้จากทรัพย์สิน</t>
  </si>
  <si>
    <t xml:space="preserve">          รายได้จากสาธารณูปโภคและการพาณิชย์</t>
  </si>
  <si>
    <t xml:space="preserve">          รายได้เบ็ดเตล็ด</t>
  </si>
  <si>
    <t xml:space="preserve">          รายได้จากทุน</t>
  </si>
  <si>
    <t xml:space="preserve">          ภาษีจัดสรร</t>
  </si>
  <si>
    <t xml:space="preserve">          เงินอุดหนุน</t>
  </si>
  <si>
    <t xml:space="preserve">          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</si>
  <si>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</si>
  <si>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 xml:space="preserve"> รวมรายรับทั้งสิ้น</t>
  </si>
  <si>
    <t>รายจ่ายตามประมาณการ</t>
  </si>
  <si>
    <t xml:space="preserve">          งบกลาง</t>
  </si>
  <si>
    <t xml:space="preserve">          เงินเดือน</t>
  </si>
  <si>
    <t xml:space="preserve">          ค่าจ้างประจำ</t>
  </si>
  <si>
    <t xml:space="preserve">          ค่าจ้างชั่วคราว</t>
  </si>
  <si>
    <t xml:space="preserve">          ค่าตอบแทน</t>
  </si>
  <si>
    <t xml:space="preserve">          ค่าใช้สอย</t>
  </si>
  <si>
    <t xml:space="preserve">          ค่าวัสดุ</t>
  </si>
  <si>
    <t xml:space="preserve">          ค่าสาธารณูปโภค</t>
  </si>
  <si>
    <t xml:space="preserve">          ค่าครุภัณฑ์</t>
  </si>
  <si>
    <t xml:space="preserve">          ค่าที่ดินและสิ่งก่อสร้าง</t>
  </si>
  <si>
    <t xml:space="preserve">          รายจ่ายอื่น</t>
  </si>
  <si>
    <t>รวมรายจ่ายตามประมาณการรายจ่ายทั้งสิ้น</t>
  </si>
  <si>
    <t xml:space="preserve">          รายจ่ายที่จ่ายจากเงินอุดหนุนที่รัฐบาลให้โดยระบุวัตถุประสงค์</t>
  </si>
  <si>
    <t xml:space="preserve"> รวมรายจ่ายทั้งสิ้น</t>
  </si>
  <si>
    <t>รายรับ                              รายจ่าย</t>
  </si>
  <si>
    <t>(ต่ำกว่า)</t>
  </si>
  <si>
    <t>กระดาษทำการ</t>
  </si>
  <si>
    <t>งบทดลอง(ก่อนปิดบัญชี)</t>
  </si>
  <si>
    <t>เดบิต</t>
  </si>
  <si>
    <t>ใบผ่านรายการทั่วไป</t>
  </si>
  <si>
    <t>(ปรับปรุง)</t>
  </si>
  <si>
    <t>(ปิดบัญชี)</t>
  </si>
  <si>
    <t>งบแสดงฐานะการเงิน</t>
  </si>
  <si>
    <t>งบกลาง</t>
  </si>
  <si>
    <t>เงินเดือน</t>
  </si>
  <si>
    <t>ค่าจ้างประจำ</t>
  </si>
  <si>
    <t>ค่าจ้างชั่วคราว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</si>
  <si>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</si>
  <si>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</si>
  <si>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</si>
  <si>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</si>
  <si>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</si>
  <si>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</si>
  <si>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</si>
  <si>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000</t>
  </si>
  <si>
    <t>100</t>
  </si>
  <si>
    <t>090</t>
  </si>
  <si>
    <t>120</t>
  </si>
  <si>
    <t>130</t>
  </si>
  <si>
    <t>200</t>
  </si>
  <si>
    <t>250</t>
  </si>
  <si>
    <t>7-250</t>
  </si>
  <si>
    <t>270</t>
  </si>
  <si>
    <t>300</t>
  </si>
  <si>
    <t>400</t>
  </si>
  <si>
    <t>450</t>
  </si>
  <si>
    <t>500</t>
  </si>
  <si>
    <t>7-500</t>
  </si>
  <si>
    <t>550</t>
  </si>
  <si>
    <t>821</t>
  </si>
  <si>
    <t xml:space="preserve">      (ลงชื่อ)</t>
  </si>
  <si>
    <t>บริหารงาน</t>
  </si>
  <si>
    <t>ทั่วไป</t>
  </si>
  <si>
    <t>การรักษาความ</t>
  </si>
  <si>
    <t>สงบภายใน</t>
  </si>
  <si>
    <t>การศึกษา</t>
  </si>
  <si>
    <t>สาธารณสุข</t>
  </si>
  <si>
    <t>เคหะและ</t>
  </si>
  <si>
    <t>ชุมชน</t>
  </si>
  <si>
    <t>สร้างความเข้ม</t>
  </si>
  <si>
    <t>แข็งของชุมชน</t>
  </si>
  <si>
    <t>ศาสนาวัฒนธรรม</t>
  </si>
  <si>
    <t>และนันทนาการ</t>
  </si>
  <si>
    <t>รายจ่าย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</si>
  <si>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</si>
  <si>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</si>
  <si>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</si>
  <si>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</si>
  <si>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</si>
  <si>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</si>
  <si>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เงินอุดหนุนทั่วไป</t>
  </si>
  <si>
    <t>การเกษตร</t>
  </si>
  <si>
    <t>การพาณิชย์</t>
  </si>
  <si>
    <t>รายรับสูงกว่ารายจ่าย</t>
  </si>
  <si>
    <t xml:space="preserve">                   (ลงชื่อ)</t>
  </si>
  <si>
    <t>รวมเงินรายรับตามประมาณการรายรับทั้งสิ้น</t>
  </si>
  <si>
    <t>องค์การบริหารส่วนตำบลดุสิต   อำเภอถ้ำพรรณรา   จังหวัดนครศรีธรรมราช</t>
  </si>
  <si>
    <t xml:space="preserve">        ครุภัณฑ์อื่น ๆ </t>
  </si>
  <si>
    <t>งบทดลอง(หลังปิดบัญชี)</t>
  </si>
  <si>
    <t>เงินฝากธนาคาร กรุงไทย - กระแสรายวัน  เลขที่  814-6-00860-7</t>
  </si>
  <si>
    <t>เงินฝากธนาคาร ธกส. - ออมทรัพย์  เลขที่  215-2-40032-3</t>
  </si>
  <si>
    <t>เงินฝากธนาคาร ธกส. - ออมทรัพย์  เลขที่  215-2-47989-9</t>
  </si>
  <si>
    <t>เงินฝากธนาคาร ธกส. - ประจำ  เลขที่  215-4-20172-5</t>
  </si>
  <si>
    <t>เงินฝากธนาคาร กรุงไทย - ออมทรัพย์  เลขที่  814-0-08293-7</t>
  </si>
  <si>
    <t>704</t>
  </si>
  <si>
    <t>ประเภทถนน</t>
  </si>
  <si>
    <t>หมวดค่าที่ดินและสิ่งก่อสร้าง</t>
  </si>
  <si>
    <t>หมวดค่าตอบแทน</t>
  </si>
  <si>
    <t>สูงกว่า</t>
  </si>
  <si>
    <t xml:space="preserve">        สวนสาธารณะ</t>
  </si>
  <si>
    <t>ค.  เงินสำรองเงินรายรับ</t>
  </si>
  <si>
    <t>7-000</t>
  </si>
  <si>
    <t xml:space="preserve"> เงินสด</t>
  </si>
  <si>
    <t xml:space="preserve"> ลูกหนี้เงินยืมเงินงบประมาณ</t>
  </si>
  <si>
    <t xml:space="preserve"> ลูกหนี้เงินยืมเงินสะสม</t>
  </si>
  <si>
    <t xml:space="preserve"> รายได้ค้างรับ</t>
  </si>
  <si>
    <t xml:space="preserve"> งบกลาง</t>
  </si>
  <si>
    <t xml:space="preserve"> เงินเดือน</t>
  </si>
  <si>
    <t xml:space="preserve"> ค่าจ้างประจำ</t>
  </si>
  <si>
    <t xml:space="preserve"> ค่าจ้างชั่วคราว</t>
  </si>
  <si>
    <t xml:space="preserve"> ค่าตอบแทน</t>
  </si>
  <si>
    <t xml:space="preserve"> ค่าใช้สอย</t>
  </si>
  <si>
    <t xml:space="preserve"> ค่าวัสดุ</t>
  </si>
  <si>
    <t xml:space="preserve"> ค่าสาธารณูปโภค</t>
  </si>
  <si>
    <t xml:space="preserve"> เงินอุดหนุน</t>
  </si>
  <si>
    <t xml:space="preserve"> ค่าครุภัณฑ์</t>
  </si>
  <si>
    <t xml:space="preserve"> ค่าที่ดินและสิ่งก่อสร้าง</t>
  </si>
  <si>
    <t xml:space="preserve"> รายจ่ายอื่น</t>
  </si>
  <si>
    <t xml:space="preserve"> รายจ่ายค้างจ่าย  (หมายเหตุ  2)</t>
  </si>
  <si>
    <t xml:space="preserve"> รายจ่ายรอจ่าย  (หมายเหตุ  3)</t>
  </si>
  <si>
    <t xml:space="preserve"> เงินรายรับ  (หมายเหตุ  1)</t>
  </si>
  <si>
    <t xml:space="preserve"> เงินรับฝาก  (หมายเหตุ  4)</t>
  </si>
  <si>
    <t xml:space="preserve"> เงินสะสม</t>
  </si>
  <si>
    <t xml:space="preserve"> เงินทุนสำรองเงินสะสม</t>
  </si>
  <si>
    <t>ประเภทอาคาร</t>
  </si>
  <si>
    <t>ประเภทเงินประโยชน์ตอบแทนอื่นเป็นกรณีพิเศษ(เงินรางวัลประจำปี)</t>
  </si>
  <si>
    <t xml:space="preserve">  เงินสด</t>
  </si>
  <si>
    <t xml:space="preserve">  เงินฝากธนาคาร กรุงไทย-กระแสรายวัน เลขที่ 814-6-00860-7</t>
  </si>
  <si>
    <t xml:space="preserve">  เงินฝากธนาคาร ธกส.-ออมทรัพย์ เลขที่ 215-2-40032-3</t>
  </si>
  <si>
    <t xml:space="preserve">  เงินฝากธนาคาร ธกส.-ออมทรัพย์  เลขที่ 215-2-47989-9</t>
  </si>
  <si>
    <t xml:space="preserve">  เงินฝากธนาคาร ธกส.-ประจำ เลขที่ 215-4-20172-5</t>
  </si>
  <si>
    <t xml:space="preserve">  เงินฝากธนาคาร กรุงไทย-ออมทรัพย์ เลขที่ 814-0-08293-7</t>
  </si>
  <si>
    <t xml:space="preserve">       เงินเบิกเกินปีก่อนส่งคืนปีปัจจุบัน</t>
  </si>
  <si>
    <r>
      <t>หัก</t>
    </r>
    <r>
      <rPr>
        <sz val="12"/>
        <rFont val="TH NiramitIT๙"/>
        <family val="0"/>
      </rPr>
      <t xml:space="preserve">   เงินทุนสำรองเงินสะสมประจำปี</t>
    </r>
  </si>
  <si>
    <t xml:space="preserve">       รายได้ค้างรับงวดนี้ต่ำกว่างวดก่อน</t>
  </si>
  <si>
    <r>
      <t xml:space="preserve">       </t>
    </r>
    <r>
      <rPr>
        <sz val="12"/>
        <rFont val="TH NiramitIT๙"/>
        <family val="0"/>
      </rPr>
      <t>จ่ายขาดเงินสะสม</t>
    </r>
  </si>
  <si>
    <t xml:space="preserve">                ปลัดองค์การบริหารส่วนตำบล รักษาราชการแทน</t>
  </si>
  <si>
    <t xml:space="preserve">                                 หัวหน้าส่วนการคลัง</t>
  </si>
  <si>
    <t xml:space="preserve">                                   (นายสง่า  ปรีชา)</t>
  </si>
  <si>
    <t xml:space="preserve">                              (นายสง่า  ปรีชา)</t>
  </si>
  <si>
    <t xml:space="preserve">          นายกองค์การบริหารส่วนตำบลดุสิต</t>
  </si>
  <si>
    <t xml:space="preserve">                    (นายไพเราะ  บุญทอง)</t>
  </si>
  <si>
    <t>หัวหน้าส่วนการคลัง</t>
  </si>
  <si>
    <t>เครื่องพิมพ์ชนิดอิงค์เจ็ท</t>
  </si>
  <si>
    <t>รายละเอียดประกอบงบทรัพย์สิน  ประจำปีงบประมาณ  พ.ศ. 2554</t>
  </si>
  <si>
    <t>ณ  วันที่  30  กันยายน  2554</t>
  </si>
  <si>
    <t xml:space="preserve">เครื่องปรับอากาศชนิดตั้งแขวน </t>
  </si>
  <si>
    <t>ณ  วันที่  30  เดือน  กันยายน  พ.ศ.2554</t>
  </si>
  <si>
    <t>เงินสด</t>
  </si>
  <si>
    <t xml:space="preserve">                 หัวหน้าส่วนการคลัง</t>
  </si>
  <si>
    <t>งบรายรับ - รายจ่ายตามงบประมาณ  ประจำปีงบประมาณ  พ.ศ.  2554</t>
  </si>
  <si>
    <t>ตั้งแต่วันที่  1  ตุลาคม  2553  ถึงวันที่  30  กันยายน  2554</t>
  </si>
  <si>
    <t xml:space="preserve">                   หัวหน้าส่วนการคลัง</t>
  </si>
  <si>
    <t xml:space="preserve">                    (นายสง่า  ปรีชา)                                          (นายสง่า  ปรีชา)</t>
  </si>
  <si>
    <t>(ลงชื่อ)                                                              (ลงชื่อ)</t>
  </si>
  <si>
    <t>ปลัดองค์การบริหารส่วนตำบล รักษาราชการแทน         ปลัดองค์การบริหารส่วนตำบลดุสิต</t>
  </si>
  <si>
    <t xml:space="preserve"> เงินฝากธนาคาร กรุงไทย-กระแสรายวัน  </t>
  </si>
  <si>
    <t xml:space="preserve"> เงินฝากธนาคา รธกส.-ออมทรัพย์  </t>
  </si>
  <si>
    <t xml:space="preserve"> เงินฝากธนาคาร ธกส.-ออมทรัพย์  </t>
  </si>
  <si>
    <t xml:space="preserve"> เงินฝากธนาคาร ธกส.-ประจำ  </t>
  </si>
  <si>
    <t xml:space="preserve"> เงินฝากธนาคาร กรุงไทย-ออมทรัพย์  </t>
  </si>
  <si>
    <t xml:space="preserve">     เลขที่  814-6-00860-7</t>
  </si>
  <si>
    <t xml:space="preserve">     เลขที่  215-2-40032-3</t>
  </si>
  <si>
    <t xml:space="preserve">    เลขที่  215-2-47989-9</t>
  </si>
  <si>
    <t xml:space="preserve">    เลขที่  215-4-20172-5</t>
  </si>
  <si>
    <t xml:space="preserve">   เลขที่  814-0-08293-7</t>
  </si>
  <si>
    <t>7-130</t>
  </si>
  <si>
    <t>7-270</t>
  </si>
  <si>
    <t xml:space="preserve">ค่าตอบแทนเป็นกรณีพิเศษ(เงินรางวัลประจำปี)  ประจำปีงบประมาณ  </t>
  </si>
  <si>
    <t>พ.ศ. 2554 ให้กับ พนักงานส่วนตำบล  ลูกจ้างประจำ  และพนักงานจ้าง</t>
  </si>
  <si>
    <t xml:space="preserve">       รายจ่ายค้างจ่ายคงเหลือ</t>
  </si>
  <si>
    <t xml:space="preserve">       รายจ่ายรอจ่ายคงเหลือ</t>
  </si>
  <si>
    <t>รายจ่ายจริง</t>
  </si>
  <si>
    <t>ตั้งแต่วันที่  1  ตุลาคม  2553 - 30  กันยายน  2554</t>
  </si>
  <si>
    <t>จ.นครศรีธรรมราช</t>
  </si>
  <si>
    <t>อ.ถ้ำพรรณรา  จ.นครศรีธรรมราช</t>
  </si>
  <si>
    <t>-2-</t>
  </si>
  <si>
    <t>-3-</t>
  </si>
  <si>
    <t>ณ  วันที่  30  เดือน กันยายน  พ.ศ.  2554</t>
  </si>
  <si>
    <t xml:space="preserve"> เงินฝากธนาคาร กรุงไทย-กระแสรายวัน เลขที่  814-6-00860-7</t>
  </si>
  <si>
    <t xml:space="preserve"> เงินฝากธนาคาร ธกส.-ออมทรัพย์  เลขที่  215-2-40032-3</t>
  </si>
  <si>
    <t xml:space="preserve"> เงินฝากธนาคาร ธกส.-ออมทรัพย์  เลขที่  215-2-47989-9</t>
  </si>
  <si>
    <t xml:space="preserve"> เงินฝากธนาคาร ธกส.-ประจำ  เลขที่  215-4-20172-5</t>
  </si>
  <si>
    <t xml:space="preserve"> เงินฝากธนาคาร กรุงไทย-ออมทรัพย์  เลขที่  814-0-08293-7</t>
  </si>
  <si>
    <t xml:space="preserve"> รายจ่ายค้างจ่าย (หมายเหตุ  2)</t>
  </si>
  <si>
    <t xml:space="preserve"> รายจ่ายรอจ่าย (หมายเหตุ 3)</t>
  </si>
  <si>
    <t xml:space="preserve"> เงินรายรับ (หมายเหตุ 1)</t>
  </si>
  <si>
    <t xml:space="preserve"> เงินรับฝาก (หมายเหตุ 4)</t>
  </si>
  <si>
    <t xml:space="preserve">                องค์การบริหารส่วนตำบลดุสิต</t>
  </si>
  <si>
    <t xml:space="preserve">                อำเภอถ้ำพรรณรา  จังหวัดนครศรีธรรมราช</t>
  </si>
  <si>
    <t>ปีงบประมาณ  2554</t>
  </si>
  <si>
    <t>รายงานรับ - จ่ายเงินสด</t>
  </si>
  <si>
    <t xml:space="preserve">                                                                                   ประจำเดือน  กันยายน  พ.ศ.2554</t>
  </si>
  <si>
    <t>จนถึงปัจจุบัน</t>
  </si>
  <si>
    <t>เดือนนี้</t>
  </si>
  <si>
    <t>เกิดขึ้นจริง</t>
  </si>
  <si>
    <t>บาท</t>
  </si>
  <si>
    <t>ยอดยกมา</t>
  </si>
  <si>
    <t>รายรับ (หมายเหตุ 1)</t>
  </si>
  <si>
    <t>0100</t>
  </si>
  <si>
    <t>ค่าธรรมเนียม  ค่าปรับและใบอนุญาต</t>
  </si>
  <si>
    <t>0120</t>
  </si>
  <si>
    <t>0200</t>
  </si>
  <si>
    <t>รายได้จากสาธารณูปโภคและการพาณิชย์</t>
  </si>
  <si>
    <t>0250</t>
  </si>
  <si>
    <t>0300</t>
  </si>
  <si>
    <t>รายได้จากทุน</t>
  </si>
  <si>
    <t>0350</t>
  </si>
  <si>
    <t>1000</t>
  </si>
  <si>
    <t>2000</t>
  </si>
  <si>
    <t>3000</t>
  </si>
  <si>
    <t>เงินรับฝาก (หมายเหตุ 4)</t>
  </si>
  <si>
    <t>ลูกหนี้เงินยืมเงินงบประมาณ</t>
  </si>
  <si>
    <t>ลูกหนี้เงินยืมเงินสะสม</t>
  </si>
  <si>
    <t>ภาษีหน้าฎีกา</t>
  </si>
  <si>
    <t>999</t>
  </si>
  <si>
    <t>เงินฝากคลังจังหวัด</t>
  </si>
  <si>
    <t>011</t>
  </si>
  <si>
    <t>รวมรายรับ</t>
  </si>
  <si>
    <t>6-000</t>
  </si>
  <si>
    <t>6-130</t>
  </si>
  <si>
    <t>6-200</t>
  </si>
  <si>
    <t>6-250</t>
  </si>
  <si>
    <t>6-270</t>
  </si>
  <si>
    <t>6-300</t>
  </si>
  <si>
    <t>6-400</t>
  </si>
  <si>
    <t>6-450</t>
  </si>
  <si>
    <t>6-500</t>
  </si>
  <si>
    <t>6-550</t>
  </si>
  <si>
    <t>รายจ่ายค้างจ่าย (หมายเหตุ 2)</t>
  </si>
  <si>
    <t>รายจ่ายรอจ่าย (หมายเหตุ 3)</t>
  </si>
  <si>
    <t>เงินรายรับ</t>
  </si>
  <si>
    <t>รวมรายจ่าย</t>
  </si>
  <si>
    <t>รายรับ                                                 รายจ่าย</t>
  </si>
  <si>
    <t>ยอดยกไป</t>
  </si>
  <si>
    <t xml:space="preserve">          (นายไพเราะ  บุญทอง)</t>
  </si>
  <si>
    <t>ปลัดองค์การบริหารส่วนตำบล รักษาราชการแทน</t>
  </si>
  <si>
    <t>ปลัดองค์การบริหารส่วนตำบล</t>
  </si>
  <si>
    <t>เครื่องคอมพิวเตอร์แบบพกพา Pocket Pc</t>
  </si>
  <si>
    <t xml:space="preserve">เครื่องคอมพิวเตอร์  PC พร้อมอุปกรณ์ </t>
  </si>
  <si>
    <t>เครื่องคอมพิวเตอร์  PC  พร้อมอุปกรณ์</t>
  </si>
  <si>
    <t>เครื่องอ่านบาร์โค๊ต</t>
  </si>
  <si>
    <t>เครื่องพิมพ์แคร่ยาวแบบหัวเข็ม</t>
  </si>
  <si>
    <t>รถจักรยานยนต์ ขนาด 110 ซีซี</t>
  </si>
  <si>
    <t>ขนาด 30,000 บีทียู</t>
  </si>
  <si>
    <t xml:space="preserve">  2.  ครุภัณฑ์ยานพาหนะและขนส่ง</t>
  </si>
  <si>
    <t xml:space="preserve">  3.  ครุภัณฑ์คอมพิวเตอร์</t>
  </si>
  <si>
    <t>รับเดือนนี้</t>
  </si>
  <si>
    <t>รวมแต่ต้นปี</t>
  </si>
  <si>
    <t>สูง(ต่ำ)กว่า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</si>
  <si>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</si>
  <si>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</si>
  <si>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</si>
  <si>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</si>
  <si>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</si>
  <si>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ค่าปรับผู้กระทำผิดกฎหมายจราจรทางบก</t>
  </si>
  <si>
    <t>ค่าปรับการผิดสัญญา</t>
  </si>
  <si>
    <t>ค่าปรับอื่น ๆ</t>
  </si>
  <si>
    <t>ค่าธรรมเนียมเกี่ยวกับการจดทะเบียนพาณิชย์</t>
  </si>
  <si>
    <t>ดอกเบี้ย</t>
  </si>
  <si>
    <t>(กิจการประปา)</t>
  </si>
  <si>
    <t>ค่าขายแบบแปลน</t>
  </si>
  <si>
    <t>ค่ารับรองสำเนาและถ่ายเอกสาร</t>
  </si>
  <si>
    <t>รายได้เบ็ดเตล็ดอื่น ๆ</t>
  </si>
  <si>
    <t>ภาษีมูลค่าเพิ่มตาม พรบ.กำหนดแผนฯ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</si>
  <si>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</si>
  <si>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</si>
  <si>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</si>
  <si>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</si>
  <si>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</si>
  <si>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ค่าภาคหลวงและค่าธรรมเนียมป่าไม้</t>
  </si>
  <si>
    <t>ค่าธรรมเนียมจดทะเบียนสิทธินิติกรรมที่ดิน</t>
  </si>
  <si>
    <t>สูง(ต่ำกว่า)</t>
  </si>
  <si>
    <t>เงินอุดหนุนทั่วไป (อบต.)</t>
  </si>
  <si>
    <t>เงินอุดหนุนทั่วไป(เหลือจ่ายตามโครงการเงินอุดหนุน</t>
  </si>
  <si>
    <t>สำหรับดำเนินการตามอำนาจหน้าที่ ของ อปท</t>
  </si>
  <si>
    <t>รวมรายรับตามประมาณการ</t>
  </si>
  <si>
    <t>รายได้ที่รัฐบาลอุดหนุนให้โดยระบุวัตถุประสงค์</t>
  </si>
  <si>
    <t xml:space="preserve"> </t>
  </si>
  <si>
    <t>รวมเป็นเงินรายรับทั้งสิ้น</t>
  </si>
  <si>
    <t>หมายเหตุ 1</t>
  </si>
  <si>
    <t>องค์การบริหารส่วนตำบลดุสิต</t>
  </si>
  <si>
    <t>รายรับจริงประกอบงบทดลองและรายงานรับ - จ่ายเงินสด</t>
  </si>
  <si>
    <t>รายได้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</si>
  <si>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</si>
  <si>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</si>
  <si>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</si>
  <si>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0101</t>
  </si>
  <si>
    <t>0102</t>
  </si>
  <si>
    <t>0103</t>
  </si>
  <si>
    <t>0122</t>
  </si>
  <si>
    <t>0123</t>
  </si>
  <si>
    <t>0137</t>
  </si>
  <si>
    <t>0140</t>
  </si>
  <si>
    <t>0141</t>
  </si>
  <si>
    <t>0148</t>
  </si>
  <si>
    <t>ค่าใบอนุญาตอื่นๆ (การประกอบกิจการที่เป็นอันตราย)</t>
  </si>
  <si>
    <t>0203</t>
  </si>
  <si>
    <t>0253</t>
  </si>
  <si>
    <t>0302</t>
  </si>
  <si>
    <t>0305</t>
  </si>
  <si>
    <t>0307</t>
  </si>
  <si>
    <t>รายได้ที่รัฐบาลเก็บแล้วจัดสรรให้ อปท.</t>
  </si>
  <si>
    <t>หมวดภาษีจัดสรร</t>
  </si>
  <si>
    <t>ภาษีมูลค่าเพิ่ม (1ใน9)</t>
  </si>
  <si>
    <t>1001</t>
  </si>
  <si>
    <t>1004</t>
  </si>
  <si>
    <t>1005</t>
  </si>
  <si>
    <t>1006</t>
  </si>
  <si>
    <t>1010</t>
  </si>
  <si>
    <t>1011</t>
  </si>
  <si>
    <t>1009</t>
  </si>
  <si>
    <t>1013</t>
  </si>
  <si>
    <t>หมวดรายได้จากสาธารณูปโภคและการพาณิชย์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</si>
  <si>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</si>
  <si>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</si>
  <si>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</si>
  <si>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รายได้ที่รัฐบาลอุดหนุนให้ อปท.</t>
  </si>
  <si>
    <t xml:space="preserve">หมวดเงินอุดหนุน </t>
  </si>
  <si>
    <t>2002</t>
  </si>
  <si>
    <t>2003</t>
  </si>
  <si>
    <t>หมวดเงินอุดหนุนเฉพาะกิจ</t>
  </si>
  <si>
    <t xml:space="preserve">    ครอบครัว</t>
  </si>
  <si>
    <t xml:space="preserve"> -  เงินอุดหนุนเฉพาะกิจโครงการก่อสร้างระบบประปา</t>
  </si>
  <si>
    <t xml:space="preserve">    หมู่บ้านแบบบาดาลขนาดกลาง ม.4 บ้านทุ่งโพธิ์งาม</t>
  </si>
  <si>
    <t>รวมรายรับทั้งสิ้น</t>
  </si>
  <si>
    <t xml:space="preserve">  - เงินอุดหนุนเฉพาะกิจ  สำหรับสนับสนุนการเสริม-</t>
  </si>
  <si>
    <t xml:space="preserve">   สร้างสวัสดิการทางสังคมให้แก่ผู้พิการ</t>
  </si>
  <si>
    <t xml:space="preserve">  - เงินอุดหนุนเฉพาะกิจเป็นค่าใช้จ่ายสำหรับสนับสนุน</t>
  </si>
  <si>
    <t xml:space="preserve">     หรือทุพพลภาพ  </t>
  </si>
  <si>
    <t xml:space="preserve">  และสวัสดิการ</t>
  </si>
  <si>
    <t>3009</t>
  </si>
  <si>
    <t>3010</t>
  </si>
  <si>
    <t>เงินอุดหนุนเฉพาะกิจจากกรมส่งเสริม-</t>
  </si>
  <si>
    <t>การปกครองท้องถิ่น</t>
  </si>
  <si>
    <t xml:space="preserve">  เงินอุดหนุนเฉพาะกิจจากกรมพัฒนาสังคม-</t>
  </si>
  <si>
    <t xml:space="preserve">   การสงเคราะห์เบี้ยยังชีพผู้สูงอายุ </t>
  </si>
  <si>
    <t xml:space="preserve"> - เงินอุดหนุนเฉพาะกิจ เงินอุดหนุนศูนย์พัฒนา-</t>
  </si>
  <si>
    <t>หมายเหตุ  ประกอบงบแสดงฐานะการเงิน</t>
  </si>
  <si>
    <t>รายจ่ายค้างจ่าย  (หมายเหตุ  2)</t>
  </si>
  <si>
    <t>รายจ่ายรอจ่าย  (หมายเหตุ  3)</t>
  </si>
  <si>
    <t>เงินรับฝาก  (หมายเหตุ  4)</t>
  </si>
  <si>
    <t>เงินรับฝากต่าง ๆ  (หมายเหตุ  4)</t>
  </si>
  <si>
    <t>ประจำปีงบประมาณ  พ.ศ.2554</t>
  </si>
  <si>
    <t>จำนวนเงินที่รอจ่าย</t>
  </si>
  <si>
    <t>หมวด/ประเภท</t>
  </si>
  <si>
    <t>(1)  ค่าก่อสร้างถนน คสล.สายแยกสะพานท่าส้าน - แยกบ้านนายบัญญัติ เอี่ยมสกุล</t>
  </si>
  <si>
    <t xml:space="preserve">     (ช่วงที่ 1)  หมู่ที่ 6 ตำบลดุสิต  อำเภอถ้ำพรรณรา  จังหวัดนครศรีธรรมราช</t>
  </si>
  <si>
    <t xml:space="preserve">     วางท่อจ่ายน้ำ  บ้านฉนวนจันทร์  หมู่ที่ 2  ตำบลดุสิต  อำเภอถ้ำพรรณรา</t>
  </si>
  <si>
    <t xml:space="preserve">     จังหวัดนครศรีธรรมราช</t>
  </si>
  <si>
    <t>ก่อหนี้ผูกพัน</t>
  </si>
  <si>
    <t>ไม่ก่อหนี้ผูกพัน</t>
  </si>
  <si>
    <t>เบิกจ่ายแล้ว</t>
  </si>
  <si>
    <t>คงเหลือ</t>
  </si>
  <si>
    <t>ประเภทค่าติดตั้งไฟฟ้าสาธารณะ</t>
  </si>
  <si>
    <t>(2)  ค่าเคลื่อนย้ายและก่อสร้างฐานรากและอุปกรณ์ระบบประปาหมู่บ้านพร้อม</t>
  </si>
  <si>
    <t>(3)  ค่าติดตั้งไฟฟ้าสาธารณะหมู่บ้าน</t>
  </si>
  <si>
    <t>(หมายเหตุ 2)</t>
  </si>
  <si>
    <t>อำเภอถ้ำพรรณรา  จังหวัดนครศรีธรรมราช</t>
  </si>
  <si>
    <t>งบแสดงผลการดำเนินงานจ่ายจากเงินรายรับ</t>
  </si>
  <si>
    <t>ค่าจ้างชั่วคราว (ก)</t>
  </si>
  <si>
    <t>ค่าใช้สอย (ก)</t>
  </si>
  <si>
    <t>ค่าวัสดุ (ก)</t>
  </si>
  <si>
    <t>ค่าครุภัณฑ์ (หมายเหตุ 1)</t>
  </si>
  <si>
    <t>ค่าที่ดินและสิ่งก่อสร้าง (หมายเหตุ 2)</t>
  </si>
  <si>
    <t>งบกลาง (ก)</t>
  </si>
  <si>
    <t xml:space="preserve">ค่าที่ดินและสิ่งก่อสร้าง </t>
  </si>
  <si>
    <t>(หมายเหตุ 2) (ก)</t>
  </si>
  <si>
    <t>และใบอนุญาต</t>
  </si>
  <si>
    <t>ค่าธรรมเนียมค่าปรับ</t>
  </si>
  <si>
    <t>รายได้จากสาธารณูปโภค ฯ</t>
  </si>
  <si>
    <t>รายงานรายจ่ายในการดำเนินงานที่จ่ายจากเงินรายรับตามแผนงานรวม</t>
  </si>
  <si>
    <t>รายงานรายจ่ายในการดำเนินงานที่จ่ายจากเงินรายรับตามแผนงาน งานบริหารทั่วไป</t>
  </si>
  <si>
    <t>ค่าตอบแทน (ท)</t>
  </si>
  <si>
    <t>ค่าใช้สอย (ท)</t>
  </si>
  <si>
    <t>ค่าวัสดุ (ท)</t>
  </si>
  <si>
    <t>ค่าสาธารณูปโภค (ท)</t>
  </si>
  <si>
    <t>งานบริหารงาน</t>
  </si>
  <si>
    <t>งานบริหาร</t>
  </si>
  <si>
    <t>งานคลัง</t>
  </si>
  <si>
    <t>ค่าครุภัณฑ์ (หมายเหตุ 1) (ท)</t>
  </si>
  <si>
    <t xml:space="preserve">   รวม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</si>
  <si>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</si>
  <si>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งานวางแผนสถิติและ</t>
  </si>
  <si>
    <t>วิชาการ</t>
  </si>
  <si>
    <t>งานบริหารงานทั่วไป</t>
  </si>
  <si>
    <t>เกี่ยวกับการรักษา</t>
  </si>
  <si>
    <t>ความสงบภายใน</t>
  </si>
  <si>
    <t>งานเทศกิจ</t>
  </si>
  <si>
    <t>งานป้องกันภัยฝ่าย</t>
  </si>
  <si>
    <t>พลเรือนและ</t>
  </si>
  <si>
    <t>ระงับอัคคีภัย</t>
  </si>
  <si>
    <t>รายงานรายจ่ายในการดำเนินงานที่จ่ายจากเงินรายรับตามแผนงาน การศึกษา</t>
  </si>
  <si>
    <t>ค่าจ้างชั่วคราว (ท)</t>
  </si>
  <si>
    <t>รายจ่ายอื่น(ท)</t>
  </si>
  <si>
    <t>เกี่ยวกับการศึกษา</t>
  </si>
  <si>
    <t>งานระดับก่อนวัยเรียน</t>
  </si>
  <si>
    <t>และประถมศึกษา</t>
  </si>
  <si>
    <t>งานระดับ</t>
  </si>
  <si>
    <t>มัธยมศึกษา</t>
  </si>
  <si>
    <t>งานศึกษา</t>
  </si>
  <si>
    <t>ไม่กำหนด</t>
  </si>
  <si>
    <t>ระดับ</t>
  </si>
  <si>
    <t>รายงานรายจ่ายในการดำเนินงานที่จ่ายจากเงินรายรับตามแผนงาน สาธารณสุข</t>
  </si>
  <si>
    <t>เกี่ยวกับสาธารณสุข</t>
  </si>
  <si>
    <t>งานโรงพยาบาล</t>
  </si>
  <si>
    <t>งานบริการสาธารณ-</t>
  </si>
  <si>
    <t>สุขและงาน</t>
  </si>
  <si>
    <t>สาธารณสุขอื่น</t>
  </si>
  <si>
    <t>งานศูนย์บริการ</t>
  </si>
  <si>
    <t xml:space="preserve">ค่าจ้างชั่วคราว </t>
  </si>
  <si>
    <t xml:space="preserve">ค่าวัสดุ </t>
  </si>
  <si>
    <t>เงินอุดหนุน (ท)</t>
  </si>
  <si>
    <t>รายงานรายจ่ายในการดำเนินงานที่จ่ายจากเงินรายรับตามแผนงาน เคหะและชุมชน</t>
  </si>
  <si>
    <t>เกี่ยวกับเคหะและ</t>
  </si>
  <si>
    <t>งานไฟฟ้าถนน</t>
  </si>
  <si>
    <t>งานสวนสาธารณะ</t>
  </si>
  <si>
    <t>งานกำจัดขยะ-</t>
  </si>
  <si>
    <t>มูลฝอยและสิ่ง</t>
  </si>
  <si>
    <t>ปฏิกูล</t>
  </si>
  <si>
    <t>งานบำบัด</t>
  </si>
  <si>
    <t>น้ำเสีย</t>
  </si>
  <si>
    <t xml:space="preserve">ค่าใช้สอย </t>
  </si>
  <si>
    <t>ค่าที่ดินและสิ่งก่อสร้าง (หมายเหตุ 2)(ท)</t>
  </si>
  <si>
    <t>งานส่งเสริมและสนับสนุน</t>
  </si>
  <si>
    <t>ความเข้มแข็งชุมชน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</si>
  <si>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</si>
  <si>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เกี่ยวกับศาสนาวัฒนธรรม</t>
  </si>
  <si>
    <t>งานกีฬาและ</t>
  </si>
  <si>
    <t>นันทนาการ</t>
  </si>
  <si>
    <t>งานศาสนา</t>
  </si>
  <si>
    <t>วัฒนธรรมท้องถิ่น</t>
  </si>
  <si>
    <t>งานวิชาการวางแผน</t>
  </si>
  <si>
    <t>และส่งเสริมการ</t>
  </si>
  <si>
    <t>ท่องเที่ยว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</si>
  <si>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</t>
  </si>
  <si>
    <t>รายงานรายจ่ายในการดำเนินงานที่จ่ายจากเงินรายรับตามแผนงาน การเกษตร</t>
  </si>
  <si>
    <t>งานส่งเสริม</t>
  </si>
  <si>
    <t>งานอนุรักษ์แหล่งน้ำและ</t>
  </si>
  <si>
    <t>ป่าไม้</t>
  </si>
  <si>
    <t>รายงานรายจ่ายในการดำเนินงานที่จ่ายจากเงินรายรับตามแผนงาน การพาณิชย์</t>
  </si>
  <si>
    <t>งานกิจกรรมสถาน</t>
  </si>
  <si>
    <t>ธนานุบาล</t>
  </si>
  <si>
    <t>งานกิจการ</t>
  </si>
  <si>
    <t>ประปา</t>
  </si>
  <si>
    <t>งานตลาดสด</t>
  </si>
  <si>
    <t>งานโรงฆ่าสัตว์</t>
  </si>
  <si>
    <t>ค่าที่ดินและสิ่งก่อสร้าง (หมายเหตุ 2) (ท)</t>
  </si>
  <si>
    <t>ค่าที่ดินและสิ่งก่อสร้าง (หมายเหตุ 2) (ก)</t>
  </si>
  <si>
    <t>งบกลาง (ท)</t>
  </si>
  <si>
    <t xml:space="preserve">เงินอุดหนุน </t>
  </si>
  <si>
    <t>รายงานรายจ่ายในการดำเนินงานที่จ่ายจากเงินรายรับตามแผนงาน งบกลาง</t>
  </si>
  <si>
    <t>เงินอุดหนุนเฉพาะกิจค้างจ่าย</t>
  </si>
  <si>
    <t>จำนวนเงินตาม</t>
  </si>
  <si>
    <t>ลำดับ</t>
  </si>
  <si>
    <t>ใบอนุมัติประจำงวด</t>
  </si>
  <si>
    <t>หมายเหตุ  2</t>
  </si>
  <si>
    <t>ที่ไม่เข้าลักษณะรายจ่ายหมวดอื่น ๆ</t>
  </si>
  <si>
    <t>หมวด  ค่าใช้สอย</t>
  </si>
  <si>
    <t>เงินอุดหนุนศูนย์พัฒนาครอบครัว</t>
  </si>
  <si>
    <t>ประเภท รายจ่ายเกี่ยวเนื่องกับการปฏิบัติราชการ-</t>
  </si>
  <si>
    <t xml:space="preserve">       เงินสะสม วันที่  30  กันยายน  2554</t>
  </si>
  <si>
    <t>เงินสะสม  1  ตุลาคม  2553</t>
  </si>
  <si>
    <r>
      <t>บวก</t>
    </r>
    <r>
      <rPr>
        <sz val="12"/>
        <rFont val="TH NiramitIT๙"/>
        <family val="0"/>
      </rPr>
      <t xml:space="preserve">  รายจริงสูงกว่าจ่ายจริง</t>
    </r>
  </si>
  <si>
    <t>ได้รับอนุมัติ</t>
  </si>
  <si>
    <t>วันที่</t>
  </si>
  <si>
    <t>จ่ายขาด</t>
  </si>
  <si>
    <t>ยืมเงินสะสม</t>
  </si>
  <si>
    <t>จำนวนเงินที่ได้รับอนุมัติ</t>
  </si>
  <si>
    <t>คงเหลือเบิกจ่าย</t>
  </si>
  <si>
    <t>ยังไม่ได้ก่อหนี้</t>
  </si>
  <si>
    <t>รายงานรายจ่ายที่ได้รับอนุมัติให้จ่ายจากเงินสะสม</t>
  </si>
  <si>
    <t>ยกไปหน้า 2</t>
  </si>
  <si>
    <t xml:space="preserve">   ยกไปหน้าที่ 3</t>
  </si>
  <si>
    <t xml:space="preserve">   ยกไปหน้าที่ 4</t>
  </si>
  <si>
    <t>ประเภท ค่าขยายระบบประปา</t>
  </si>
  <si>
    <t>หมวด ค่าที่ดินและสิ่งก่อสร้าง</t>
  </si>
  <si>
    <t>หมวด งบกลาง</t>
  </si>
  <si>
    <t>ประเภท สำรองจ่าย</t>
  </si>
  <si>
    <t/>
  </si>
  <si>
    <t>หมวด ค่าใช้สอย</t>
  </si>
  <si>
    <t>ประเภท รายจ่ายเพื่อบำรุงรักษาหรือซ่อมแซมทรัพย์สิน</t>
  </si>
  <si>
    <t>รายการ ค่าปรับปรุงซ่อมแซมสิ่งสาธารณประโยชน์ที่ชำรุดเสียหายจาก</t>
  </si>
  <si>
    <t>-4-</t>
  </si>
  <si>
    <t>12 ก.พ.53</t>
  </si>
  <si>
    <t>ปี 2555</t>
  </si>
  <si>
    <t>มติที่ประชุมสภาฯ</t>
  </si>
  <si>
    <t>สมัยสามัญ 1/2553</t>
  </si>
  <si>
    <t>ครั้งที่ 1 วันที่</t>
  </si>
  <si>
    <t>1 พ.ย.53</t>
  </si>
  <si>
    <t>ลงวันที่ 1 พ.ย.53</t>
  </si>
  <si>
    <t xml:space="preserve">บันทึก </t>
  </si>
  <si>
    <t>ที่ นศ 75901/-</t>
  </si>
  <si>
    <t>29 ธ.ค.53</t>
  </si>
  <si>
    <t>29 มี.ค.54</t>
  </si>
  <si>
    <t>ลงวันที่ 29 มี.ค.54</t>
  </si>
  <si>
    <t>ลงวันที่ 29 ธ.ค.53</t>
  </si>
  <si>
    <t>ที่ นศ 75903/-</t>
  </si>
  <si>
    <t>องการบริหารส่วนตำบลดุสิต</t>
  </si>
  <si>
    <t xml:space="preserve">       (หมายเหตุ 5)</t>
  </si>
  <si>
    <t xml:space="preserve">เงินรายได้  </t>
  </si>
  <si>
    <t>หมายเหตุ 2</t>
  </si>
  <si>
    <r>
      <t xml:space="preserve">ค่าครุภัณฑ์จ่ายจาก </t>
    </r>
    <r>
      <rPr>
        <b/>
        <sz val="14"/>
        <rFont val="TH NiramitIT๙"/>
        <family val="0"/>
      </rPr>
      <t>รายรับ</t>
    </r>
  </si>
  <si>
    <r>
      <t xml:space="preserve">ค่าที่ดินและสิ่งก่อสร้างจ่าย </t>
    </r>
    <r>
      <rPr>
        <b/>
        <sz val="14"/>
        <rFont val="TH NiramitIT๙"/>
        <family val="0"/>
      </rPr>
      <t>จากเงินอุดหนุนเฉพาะกิจ</t>
    </r>
  </si>
  <si>
    <r>
      <t xml:space="preserve">ค่าที่ดินและสิ่งก่อสร้างจ่าย </t>
    </r>
    <r>
      <rPr>
        <b/>
        <sz val="14"/>
        <rFont val="TH NiramitIT๙"/>
        <family val="0"/>
      </rPr>
      <t>จากรายรับ</t>
    </r>
  </si>
  <si>
    <t>โครงการก่อสร้างระบบประปาหมู่บ้านแบบบาดาล</t>
  </si>
  <si>
    <t>ขนาดกลาง  ม.4 บ้านทุ่งโพธิ์งาม  ต.ดุสิต อ.ถ้ำพรรณรา</t>
  </si>
  <si>
    <t>โครงการติดตั้งไฟฟ้าสาธารณะหมู่บ้าน</t>
  </si>
  <si>
    <t>โครงการก่อสร้างถนน คสล.สายแยกโรงรม - แยกบ้านในบ้านเกาะขวัญ</t>
  </si>
  <si>
    <t xml:space="preserve"> หมู่ที่ 1  ต.ดุสิต  อ.ถ้ำพรรณรา  จ.นครศรีธรรมราช</t>
  </si>
  <si>
    <t>โครงการก่อสร้างถนน คสล.สายแยกบ้านนายมาศน์  กระสัน -</t>
  </si>
  <si>
    <t>แยกบ้านนายกรด  ช่วยวัง(ช่วงที่ 1)  ม.10,4  ต.ดุสิต อ.ถ้ำพรรณรา</t>
  </si>
  <si>
    <t>โครงการก่อสร้างถนน คสล. สายแยกสะพานท่าส้าน -</t>
  </si>
  <si>
    <t>แยกบ้านนายบัญญัติ  เอี่ยมสกุล(ช่วงที่ 1) ม.6 ต.ดุสิต  อ.ถ้ำพรรณรา</t>
  </si>
  <si>
    <t>โครงการเคลื่อนย้ายและก่อสร้างฐานรากและอุปกรณ์ระบบประปาหมู่บ้าน</t>
  </si>
  <si>
    <t xml:space="preserve">พร้อมวางท่อจ่ายน้ำ บ้านฉนวนจันทร์ ม.2 ต.ดุสิต  อ.ถ้ำพรรณรา  </t>
  </si>
  <si>
    <t>หมายเหตุ 3</t>
  </si>
  <si>
    <t>รับเงินอุดหนุนเฉพาะกิจจาก</t>
  </si>
  <si>
    <t>กรมส่งเสริมการปกครองท้องถิ่น</t>
  </si>
  <si>
    <t>กรมพัฒนาสังคมและสวัสดิการ</t>
  </si>
  <si>
    <t>งบแสดงผลการดำเนินงานจ่ายจากเงินรายรับและเงินสะสม</t>
  </si>
  <si>
    <t xml:space="preserve">ค่าครุภัณฑ์ </t>
  </si>
  <si>
    <t>แผนงานเคหะและชุมชน</t>
  </si>
  <si>
    <t>แผนงานการพาณิชย์</t>
  </si>
  <si>
    <t>งานกิจการประปา</t>
  </si>
  <si>
    <t>แผนงานงบกลาง</t>
  </si>
  <si>
    <t>รายงานรายจ่ายในการดำเนินงานที่จ่ายจากเงินสะสม</t>
  </si>
  <si>
    <t xml:space="preserve">  รวม</t>
  </si>
  <si>
    <r>
      <t>หมายเหตุ</t>
    </r>
    <r>
      <rPr>
        <sz val="12"/>
        <rFont val="TH NiramitIT๙"/>
        <family val="0"/>
      </rPr>
      <t xml:space="preserve">  จ่ายขาดเงินสะสม</t>
    </r>
  </si>
  <si>
    <t xml:space="preserve"> ปลัดองค์การบริหารส่วนตำบล รักษาราชการแทน      ปลัดองค์การบริหารส่วนตำบลดุสิต        นายกองค์การบริหารส่วนตำบลดุสิต</t>
  </si>
  <si>
    <t xml:space="preserve">                     (นายสง่า   ปรีชา)                                        (นายสง่า   ปรีชา)                          (นายไพเราะ  บุญทอง)</t>
  </si>
  <si>
    <t>วันที่  30  เดือน  กันยายน  พ.ศ.2554</t>
  </si>
  <si>
    <t xml:space="preserve"> -  เงินอุดหนุนเฉพาะกิจ สนับสนุนศูนย์พัฒนาเด็กเล็ก</t>
  </si>
  <si>
    <t>ณ   วันที่   30   กันยายน   2554</t>
  </si>
  <si>
    <r>
      <t xml:space="preserve">ทรัพย์สินตามงบทรัพย์สิน </t>
    </r>
    <r>
      <rPr>
        <sz val="14"/>
        <rFont val="TH NiramitIT๙"/>
        <family val="0"/>
      </rPr>
      <t>(หมายเหตุ 1)</t>
    </r>
  </si>
  <si>
    <r>
      <t xml:space="preserve">ทุนทรัพย์สิน  </t>
    </r>
    <r>
      <rPr>
        <sz val="14"/>
        <rFont val="TH NiramitIT๙"/>
        <family val="0"/>
      </rPr>
      <t>(หมายเหตุ 1)</t>
    </r>
  </si>
  <si>
    <t xml:space="preserve">          หมายเหตุ  ประกอบงบแสดงฐานะการเงิน</t>
  </si>
  <si>
    <t>ภาษี  หัก  ณ  ที่จ่าย</t>
  </si>
  <si>
    <t>ประกันสัญญา</t>
  </si>
  <si>
    <t>ค่าใช้จ่ายในการจัดเก็บภาษีบำรุงท้องที่  5%</t>
  </si>
  <si>
    <t>ส่วนลดในการจัดเก็บภาษีบำรุงท้องที่  6%</t>
  </si>
  <si>
    <t>เงินทุนโครงการเศรษฐกิจชุมชน</t>
  </si>
  <si>
    <t>ค่าประกันการใช้น้ำประปา</t>
  </si>
  <si>
    <t>ค่าขายแบบแปลน (โครงการเงินอุดหนุนเฉพาะกิจภายใต้แผนปฏิบัติการไทยเข้มแข็ง 2555)</t>
  </si>
  <si>
    <t>หมายเหตุ  5</t>
  </si>
  <si>
    <t xml:space="preserve">ค่าขยายระบบประปาหมู่บ้าน บ้านโคกเคียน ม.8  ต.ดุสิต  อ.ถ้ำพรรณรา </t>
  </si>
  <si>
    <t>1.</t>
  </si>
  <si>
    <t xml:space="preserve"> จ.นครศรีธรรมราช</t>
  </si>
  <si>
    <t>2.</t>
  </si>
  <si>
    <t xml:space="preserve">ค่าขยายระบบประปาหมู่บ้าน บ้านพรุวง ม.9  ต.ดุสิต  อ.ถ้ำพรรณรา </t>
  </si>
  <si>
    <t>3.</t>
  </si>
  <si>
    <t>ความช่วยเหลือประชาชนที่ประสบอุทกภัย</t>
  </si>
  <si>
    <t>ค่าจัดจ้างประกอบอาหารจัดเลี้ยงเจ้าหน้าที่ของทางราชการและผู้มาให้</t>
  </si>
  <si>
    <t>4.</t>
  </si>
  <si>
    <t>ค่าจัดซื้อน้ำมันเชื้อเพลิงสำหรับยานพาหนะของทางราชการที่นำมาช่วยเหลือ</t>
  </si>
  <si>
    <t>ผู้ประสบอุทกภัย</t>
  </si>
  <si>
    <t>5.</t>
  </si>
  <si>
    <t>ค่าตอบแทนอาสาสมัครป้องกันภัยฝ่ายพลเรือน (อปพร.) ที่ปฏิบัติงาน</t>
  </si>
  <si>
    <t xml:space="preserve">ให้ความช่วยเหลือผู้ประสบอุทกภัย </t>
  </si>
  <si>
    <t>6.</t>
  </si>
  <si>
    <t xml:space="preserve">ค่าจัดซื้อเครื่องอุปโภคบริโภคเพื่อช่วยเหลือในการยังชีพของผู้ประสบอุทกภัย </t>
  </si>
  <si>
    <t>7.</t>
  </si>
  <si>
    <t xml:space="preserve">ช่วยเหลือผู้ประสบอุทกภัย </t>
  </si>
  <si>
    <t>ค่าตอบแทนอาสาสมัครป้องกันภัยฝ่ายพลเรือน (อปพร.) ที่ปฏิบัติงานให้ความ</t>
  </si>
  <si>
    <t>8.</t>
  </si>
  <si>
    <t xml:space="preserve">             เหตุอุทกภัย</t>
  </si>
  <si>
    <t>9.</t>
  </si>
  <si>
    <t>ค่าปรับปรุงซ่อมแซมถนนสายบ้านไร่เหนือ - บ้านนางจำปี ม.2  ต.ดุสิต</t>
  </si>
  <si>
    <t>อ.ถ้ำพรรณรา   จ.นครศรีธรรมราช</t>
  </si>
  <si>
    <t xml:space="preserve">ค่าปรับปรุงซ่อมแซมถนนสายบ้านนายประทีป - บ้านหนองค้อ </t>
  </si>
  <si>
    <t>ม.7  ต.ดุสิต อ.ถ้ำพรรณรา   จ.นครศรีธรรมราช</t>
  </si>
  <si>
    <t>10.</t>
  </si>
  <si>
    <t>11.</t>
  </si>
  <si>
    <t>12.</t>
  </si>
  <si>
    <t>13.</t>
  </si>
  <si>
    <t>14.</t>
  </si>
  <si>
    <t>15.</t>
  </si>
  <si>
    <t>16.</t>
  </si>
  <si>
    <t>ค่าปรับปรุงซ่อมแซมถนนสายสามแยกบ้านป้ายัง - หัวถนนคอนกรีตต้นจิก</t>
  </si>
  <si>
    <t>ค่าปรับปรุงซ่อมแซมถนนสายบ้านควรเศียร(ถนนเลียบเขา) หินน้ำออก</t>
  </si>
  <si>
    <t>ค่าปรับปรุงซ่อมแซมถนนสายสามแยกหนองนางไหล - สี่แยกบ้าน</t>
  </si>
  <si>
    <t>นายสุพิศ ไม้เรียง ม.5  ต.ดุสิต  อ.ถ้ำพรรณรา  จ.นครศรีธรรมราช</t>
  </si>
  <si>
    <t xml:space="preserve">ค่าปรับปรุงซ่อมแซมถนนสายฉนวนจันทร์ - บ้านนายอุเทน ภารา </t>
  </si>
  <si>
    <t>ค่าปรับปรุงซ่อมแซมถนนสาย 41(ร้านวังรีการยาง) สามแยก</t>
  </si>
  <si>
    <t>บ้านนางขนิษฐา บุญทองม.5  ต.ดุสิต  อ.ถ้ำพรรณรา  จ.นครศรีธรรมราช</t>
  </si>
  <si>
    <t xml:space="preserve">ค่าปรับปรุงซ่อมแซมถนนสายบ้านนายปลื้ม - บ้านนายสมโชค ยะโส  </t>
  </si>
  <si>
    <t>17.</t>
  </si>
  <si>
    <t>18.</t>
  </si>
  <si>
    <t>19.</t>
  </si>
  <si>
    <t>21.</t>
  </si>
  <si>
    <t>20.</t>
  </si>
  <si>
    <t>22.</t>
  </si>
  <si>
    <t>23.</t>
  </si>
  <si>
    <t>24.</t>
  </si>
  <si>
    <t>25.</t>
  </si>
  <si>
    <t>26.</t>
  </si>
  <si>
    <t>ค่าปรับปรุงซ่อมแซมถนนสายบ้านลุงพรี้ - เขตสุราษฎร์ฯ ม.7  ต.ดุสิต</t>
  </si>
  <si>
    <t>ค่าปรับปรุงซ่อมแซมถนนสายหัวถนนคอนกรีต รร.วัดวังรีบุญเลิศ-</t>
  </si>
  <si>
    <t>สามแยกบ้านป้ายัง ม.5  ต.ดุสิต  อ.ถ้ำพรรณรา  จ.นครศรีธรรมราช</t>
  </si>
  <si>
    <t xml:space="preserve">ค่าปรับปรุงซ่อมแซมถนนสายสามแยกหน้า  อบต.ดุสิต  บ้านนางจริณี  </t>
  </si>
  <si>
    <t>ม.5  ต.ดุสิต  อ.ถ้ำพรรณรา  จ.นครศรีธรรมราช</t>
  </si>
  <si>
    <t xml:space="preserve">ค่าปรับปรุงซ่อมแซมถนนสายสามแยกต้นจิก - ศาลาหมู่บ้าน(หนองค้อ)  </t>
  </si>
  <si>
    <t xml:space="preserve">ค่าปรับปรุงซ่อมแซมถนนสายควนท่าส้าน - วังปริง ม.6  </t>
  </si>
  <si>
    <t xml:space="preserve">ค่าปรับปรุงซ่อมแซมถนนสายบ้านนายสมคิด  วิมล - บ้านนางวรรณี  </t>
  </si>
  <si>
    <t>ชนะศึก ม.1  ต.ดุสิต  อ.ถ้ำพรรณรา  จ.นครศรีธรรมราช</t>
  </si>
  <si>
    <t xml:space="preserve">ค่าปรับปรุงซ่อมแซมถนนสายบ้านนายสมคิด สาระพงค์ - </t>
  </si>
  <si>
    <t>บ้านนายอำนวย บุญรัตน์ ม.1  ต.ดุสิต  อ.ถ้ำพรรณรา  จ.นครศรีธรรมราช</t>
  </si>
  <si>
    <t xml:space="preserve">ค่าปรับปรุงซ่อมแซมถนนสายหัวถนนลาดยางเกาะขวัญ - บ้านยางใช้ </t>
  </si>
  <si>
    <t xml:space="preserve">ค่าปรับปรุงซ่อมแซมถนนสายบ้านนายยัน - บ้านนายแก้ว  ม.1  ต.ดุสิต  </t>
  </si>
  <si>
    <t xml:space="preserve">ค่าปรับปรุงซ่อมแซมถนนสายแยกทุ่งโพธิ์งาม - บ้านนายสันติ  ม.4  </t>
  </si>
  <si>
    <t>ต.ดุสิต  อ.ถ้ำพรรณรา   จ.นครศรีธรรมราช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</si>
  <si>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</si>
  <si>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</si>
  <si>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</si>
  <si>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</si>
  <si>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</si>
  <si>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</si>
  <si>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</si>
  <si>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</si>
  <si>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</si>
  <si>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</si>
  <si>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ค่าปรับปรุงซ่อมแซมถนนสายโรงเรียนสวนพิกุล - บ้านในทอน  ม.6  </t>
  </si>
  <si>
    <t xml:space="preserve">ค่าปรับปรุงซ่อมแซมถนนสายสามแยกควนจำปา - ทุ่งหนองจิก ม.8  </t>
  </si>
  <si>
    <t>ค่าปรับปรุงซ่อมแซมถนนสายคันสระน้ำ - ม.6  ต.ดุสิต  อ.ถ้ำพรรณรา</t>
  </si>
  <si>
    <t xml:space="preserve">ค่าปรับปรุงซ่อมแซมถนนสายแยกคลองวงศ์ - สวนยางนางดารา  </t>
  </si>
  <si>
    <t xml:space="preserve">ค่าปรับปรุงซ่อมแซมถนนสายสามแยก บ้านนายมาส  กระสัน </t>
  </si>
  <si>
    <t xml:space="preserve">ค่าปรับปรุงซ่อมแซมถนนสายแยกบ้านนายเจนวิทย์-เขตสุราษฎร์ธานี </t>
  </si>
  <si>
    <t>ต.ดุสิต  อ.ถ้ำพรรณรา  จ.นครศรีธรรมราช</t>
  </si>
  <si>
    <t xml:space="preserve">ค่าปรับปรุงซ่อมแซมถนนสายแยกทุ่งโพธิ์งามบ้านหนองปลายห้าง </t>
  </si>
  <si>
    <t>ม.4, 10  ต.ดุสิต  อ.ถ้ำพรรณรา  จ.นครศรีธรรมราช</t>
  </si>
  <si>
    <t xml:space="preserve">ค่าปรับปรุงซ่อมแซมถนนสายสามแยกต้นจิก -หินน้ำออก พรุวง </t>
  </si>
  <si>
    <t>ม.2  ต.ดุสิต  อ.ถ้ำพรรณรา   จ.นครศรีธรรมราช</t>
  </si>
  <si>
    <t>ม.7  ต.ดุสิต  อ.ถ้ำพรรณรา  จ.นครศรีธรรมราช</t>
  </si>
  <si>
    <t>ม.9  ต.ดุสิต  อ.ถ้ำพรรณรา  จ.นครศรีธรรมราช</t>
  </si>
  <si>
    <t>ม.1  ต.ดุสิต  อ.ถ้ำพรรณรา  จ.นครศรีธรรมราช</t>
  </si>
  <si>
    <t>ต.ดุสิต   อ.ถ้ำพรรณรา  จ.นครศรีธรรมราช</t>
  </si>
  <si>
    <t>ต.ดุสิต   อ.ถ้ำพรรณรา   จ.นครศรีธรรมราช</t>
  </si>
  <si>
    <t>ค่าปรับปรุงซ่อมแซมถนนสายแยกคลองวงศ์ - ทุ่งนากก  ม.8  ต.ดุสิต</t>
  </si>
  <si>
    <t>โสภาวัง ม.8  ต.ดุสิต  อ.ถ้ำพรรณรา  จ.นครศรีธรรมราช</t>
  </si>
  <si>
    <t xml:space="preserve">สามแยกบ้นนายกรด ช่วยวัง หมู่ที่ 10,4  ต.ดุสิต  อ.ถ้ำพรรณรา </t>
  </si>
  <si>
    <t>ม.11   ต.ดุสิต   อ.ถ้ำพรรณรา  จ.นครศรีธรรมราช</t>
  </si>
  <si>
    <t xml:space="preserve">ค่าปรับปรุงซ่อมแซมถนนสายโคกปันฝ้าย-คลองเล(ทางสระน้ำ)  ม.6  </t>
  </si>
  <si>
    <t>หมู่ที่ 9 ตำบลดุสิต  อ.ถ้ำพรรณรา จ.นครศรีธรรมราช</t>
  </si>
  <si>
    <t xml:space="preserve">                       (นายสง่า     ปรีชา)</t>
  </si>
  <si>
    <t xml:space="preserve">                      หัวหน้าส่วนการคลัง</t>
  </si>
  <si>
    <t>ปลัดองค์การบริหารส่วนตำบลดุสิต</t>
  </si>
  <si>
    <t xml:space="preserve"> (ลงชื่อ)                                                           (ลงชื่อ)                                            (ลงชื่อ)</t>
  </si>
  <si>
    <t>ภายใต้แผนปฏิบัติการไทยเข้มแข็ง 2555)</t>
  </si>
  <si>
    <t>(ลงชื่อ)                                                        (ลงชื่อ)</t>
  </si>
  <si>
    <t xml:space="preserve">           (ลงชื่อ)</t>
  </si>
  <si>
    <t xml:space="preserve">                   (นายสง่า  ปรีชา)                                       (นายสง่า  ปรีชา)                             (นายไพเราะ  บุญทอง)</t>
  </si>
  <si>
    <t>ปลัดองค์การบริหารส่วนตำบล รักษาราชการแทน    ปลัดองค์การบริหารส่วนตำบลดุสิต         นายกองค์การบริหารส่วนตำบลดุสิต</t>
  </si>
  <si>
    <t xml:space="preserve">      ปลัดองค์การบริหารส่วนตำบลดุสิต</t>
  </si>
  <si>
    <t xml:space="preserve">                   (นายสง่า   ปรีชา)</t>
  </si>
  <si>
    <t xml:space="preserve">        นายกองค์การบริหารส่วนตำบลดุสิต</t>
  </si>
  <si>
    <t xml:space="preserve">                               (นายสง่า  ปรีชา)</t>
  </si>
  <si>
    <t xml:space="preserve">                (นายไพเราะ  บุญทอง)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</si>
</sst>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</numFmts>
  <fonts count="23">
    <font>
      <sz val="10"/>
      <name val="Arial"/>
      <family val="0"/>
    </font>
    <font>
      <sz val="8"/>
      <name val="Arial"/>
      <family val="0"/>
    </font>
    <font>
      <b/>
      <sz val="16"/>
      <name val="TH NiramitIT๙"/>
      <family val="0"/>
    </font>
    <font>
      <sz val="14"/>
      <name val="TH NiramitIT๙"/>
      <family val="0"/>
    </font>
    <font>
      <b/>
      <sz val="14"/>
      <name val="TH NiramitIT๙"/>
      <family val="0"/>
    </font>
    <font>
      <sz val="13"/>
      <name val="TH NiramitIT๙"/>
      <family val="0"/>
    </font>
    <font>
      <b/>
      <u val="single"/>
      <sz val="14"/>
      <name val="TH NiramitIT๙"/>
      <family val="0"/>
    </font>
    <font>
      <sz val="12"/>
      <name val="TH NiramitIT๙"/>
      <family val="0"/>
    </font>
    <font>
      <b/>
      <u val="single"/>
      <sz val="12"/>
      <name val="TH NiramitIT๙"/>
      <family val="0"/>
    </font>
    <font>
      <b/>
      <sz val="12"/>
      <name val="TH NiramitIT๙"/>
      <family val="0"/>
    </font>
    <font>
      <b/>
      <sz val="13"/>
      <name val="TH NiramitIT๙"/>
      <family val="0"/>
    </font>
    <font>
      <sz val="16"/>
      <name val="TH NiramitIT๙"/>
      <family val="0"/>
    </font>
    <font>
      <b/>
      <sz val="10"/>
      <name val="TH NiramitIT๙"/>
      <family val="0"/>
    </font>
    <font>
      <sz val="10"/>
      <name val="TH NiramitIT๙"/>
      <family val="0"/>
    </font>
    <font>
      <sz val="15"/>
      <name val="AngsanaUPC"/>
      <family val="1"/>
    </font>
    <font>
      <sz val="12"/>
      <name val="AngsanaUPC"/>
      <family val="1"/>
    </font>
    <font>
      <sz val="12"/>
      <name val="Cordia New"/>
      <family val="0"/>
    </font>
    <font>
      <b/>
      <sz val="9"/>
      <name val="TH NiramitIT๙"/>
      <family val="0"/>
    </font>
    <font>
      <sz val="9"/>
      <name val="TH NiramitIT๙"/>
      <family val="0"/>
    </font>
    <font>
      <b/>
      <u val="single"/>
      <sz val="13"/>
      <name val="TH NiramitIT๙"/>
      <family val="0"/>
    </font>
    <font>
      <u val="single"/>
      <sz val="9"/>
      <name val="TH NiramitIT๙"/>
      <family val="0"/>
    </font>
    <font>
      <b/>
      <sz val="11"/>
      <name val="TH NiramitIT๙"/>
      <family val="0"/>
    </font>
    <font>
      <sz val="11"/>
      <name val="TH NiramitIT๙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3" fontId="3" fillId="0" borderId="1" xfId="15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43" fontId="3" fillId="0" borderId="5" xfId="15" applyFont="1" applyBorder="1" applyAlignment="1">
      <alignment/>
    </xf>
    <xf numFmtId="43" fontId="4" fillId="0" borderId="6" xfId="15" applyFont="1" applyBorder="1" applyAlignment="1">
      <alignment/>
    </xf>
    <xf numFmtId="0" fontId="4" fillId="0" borderId="5" xfId="0" applyFont="1" applyBorder="1" applyAlignment="1">
      <alignment/>
    </xf>
    <xf numFmtId="43" fontId="3" fillId="0" borderId="7" xfId="15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8" xfId="15" applyFont="1" applyBorder="1" applyAlignment="1">
      <alignment/>
    </xf>
    <xf numFmtId="43" fontId="3" fillId="0" borderId="9" xfId="15" applyFont="1" applyBorder="1" applyAlignment="1">
      <alignment/>
    </xf>
    <xf numFmtId="0" fontId="5" fillId="0" borderId="0" xfId="0" applyFont="1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/>
    </xf>
    <xf numFmtId="43" fontId="3" fillId="0" borderId="10" xfId="15" applyFont="1" applyBorder="1" applyAlignment="1">
      <alignment/>
    </xf>
    <xf numFmtId="43" fontId="4" fillId="0" borderId="11" xfId="15" applyFont="1" applyBorder="1" applyAlignment="1">
      <alignment/>
    </xf>
    <xf numFmtId="43" fontId="3" fillId="0" borderId="3" xfId="15" applyFont="1" applyBorder="1" applyAlignment="1">
      <alignment horizontal="right"/>
    </xf>
    <xf numFmtId="43" fontId="4" fillId="0" borderId="6" xfId="15" applyFont="1" applyBorder="1" applyAlignment="1">
      <alignment horizontal="right"/>
    </xf>
    <xf numFmtId="0" fontId="7" fillId="0" borderId="0" xfId="0" applyFont="1" applyAlignment="1">
      <alignment/>
    </xf>
    <xf numFmtId="43" fontId="7" fillId="0" borderId="5" xfId="15" applyFont="1" applyBorder="1" applyAlignment="1">
      <alignment/>
    </xf>
    <xf numFmtId="43" fontId="7" fillId="0" borderId="8" xfId="15" applyFont="1" applyBorder="1" applyAlignment="1">
      <alignment horizontal="right"/>
    </xf>
    <xf numFmtId="43" fontId="7" fillId="0" borderId="7" xfId="15" applyFont="1" applyBorder="1" applyAlignment="1">
      <alignment/>
    </xf>
    <xf numFmtId="43" fontId="7" fillId="0" borderId="0" xfId="15" applyFont="1" applyBorder="1" applyAlignment="1">
      <alignment/>
    </xf>
    <xf numFmtId="43" fontId="7" fillId="0" borderId="9" xfId="15" applyFont="1" applyBorder="1" applyAlignment="1">
      <alignment/>
    </xf>
    <xf numFmtId="43" fontId="7" fillId="0" borderId="9" xfId="15" applyFont="1" applyBorder="1" applyAlignment="1">
      <alignment horizontal="right"/>
    </xf>
    <xf numFmtId="43" fontId="7" fillId="0" borderId="0" xfId="15" applyFont="1" applyAlignment="1">
      <alignment/>
    </xf>
    <xf numFmtId="0" fontId="8" fillId="0" borderId="0" xfId="0" applyFont="1" applyAlignment="1">
      <alignment/>
    </xf>
    <xf numFmtId="43" fontId="7" fillId="0" borderId="10" xfId="15" applyFont="1" applyBorder="1" applyAlignment="1">
      <alignment horizontal="right"/>
    </xf>
    <xf numFmtId="43" fontId="7" fillId="0" borderId="0" xfId="15" applyFont="1" applyBorder="1" applyAlignment="1">
      <alignment horizontal="right"/>
    </xf>
    <xf numFmtId="43" fontId="7" fillId="0" borderId="1" xfId="15" applyFont="1" applyBorder="1" applyAlignment="1">
      <alignment horizontal="right"/>
    </xf>
    <xf numFmtId="0" fontId="9" fillId="0" borderId="0" xfId="0" applyFont="1" applyAlignment="1">
      <alignment/>
    </xf>
    <xf numFmtId="43" fontId="7" fillId="0" borderId="10" xfId="15" applyFont="1" applyBorder="1" applyAlignment="1">
      <alignment/>
    </xf>
    <xf numFmtId="43" fontId="9" fillId="0" borderId="11" xfId="15" applyFont="1" applyBorder="1" applyAlignment="1">
      <alignment horizontal="right"/>
    </xf>
    <xf numFmtId="43" fontId="9" fillId="0" borderId="12" xfId="15" applyFont="1" applyBorder="1" applyAlignment="1">
      <alignment/>
    </xf>
    <xf numFmtId="0" fontId="4" fillId="0" borderId="13" xfId="0" applyFont="1" applyBorder="1" applyAlignment="1">
      <alignment horizontal="center"/>
    </xf>
    <xf numFmtId="43" fontId="4" fillId="0" borderId="13" xfId="15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3" xfId="15" applyFont="1" applyBorder="1" applyAlignment="1">
      <alignment horizontal="center"/>
    </xf>
    <xf numFmtId="43" fontId="7" fillId="0" borderId="1" xfId="15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43" fontId="9" fillId="0" borderId="11" xfId="15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43" fontId="10" fillId="0" borderId="13" xfId="15" applyFont="1" applyBorder="1" applyAlignment="1">
      <alignment horizontal="center"/>
    </xf>
    <xf numFmtId="0" fontId="10" fillId="0" borderId="13" xfId="0" applyFont="1" applyBorder="1" applyAlignment="1">
      <alignment/>
    </xf>
    <xf numFmtId="43" fontId="10" fillId="0" borderId="13" xfId="15" applyFont="1" applyBorder="1" applyAlignment="1">
      <alignment/>
    </xf>
    <xf numFmtId="43" fontId="10" fillId="0" borderId="13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5" applyFont="1" applyBorder="1" applyAlignment="1">
      <alignment/>
    </xf>
    <xf numFmtId="0" fontId="5" fillId="0" borderId="9" xfId="0" applyFont="1" applyBorder="1" applyAlignment="1">
      <alignment/>
    </xf>
    <xf numFmtId="43" fontId="5" fillId="0" borderId="9" xfId="15" applyFont="1" applyBorder="1" applyAlignment="1">
      <alignment/>
    </xf>
    <xf numFmtId="43" fontId="5" fillId="0" borderId="5" xfId="15" applyFont="1" applyBorder="1" applyAlignment="1">
      <alignment/>
    </xf>
    <xf numFmtId="0" fontId="5" fillId="0" borderId="7" xfId="0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10" xfId="15" applyFont="1" applyBorder="1" applyAlignment="1">
      <alignment/>
    </xf>
    <xf numFmtId="43" fontId="10" fillId="0" borderId="13" xfId="0" applyNumberFormat="1" applyFont="1" applyBorder="1" applyAlignment="1">
      <alignment/>
    </xf>
    <xf numFmtId="43" fontId="10" fillId="0" borderId="1" xfId="15" applyFont="1" applyBorder="1" applyAlignment="1">
      <alignment/>
    </xf>
    <xf numFmtId="43" fontId="5" fillId="0" borderId="1" xfId="0" applyNumberFormat="1" applyFont="1" applyBorder="1" applyAlignment="1">
      <alignment/>
    </xf>
    <xf numFmtId="43" fontId="5" fillId="0" borderId="4" xfId="0" applyNumberFormat="1" applyFont="1" applyBorder="1" applyAlignment="1">
      <alignment/>
    </xf>
    <xf numFmtId="43" fontId="5" fillId="0" borderId="9" xfId="0" applyNumberFormat="1" applyFont="1" applyBorder="1" applyAlignment="1">
      <alignment/>
    </xf>
    <xf numFmtId="43" fontId="5" fillId="0" borderId="5" xfId="0" applyNumberFormat="1" applyFont="1" applyBorder="1" applyAlignment="1">
      <alignment/>
    </xf>
    <xf numFmtId="43" fontId="5" fillId="0" borderId="7" xfId="15" applyFont="1" applyBorder="1" applyAlignment="1">
      <alignment/>
    </xf>
    <xf numFmtId="43" fontId="5" fillId="0" borderId="14" xfId="0" applyNumberFormat="1" applyFont="1" applyBorder="1" applyAlignment="1">
      <alignment/>
    </xf>
    <xf numFmtId="43" fontId="5" fillId="0" borderId="15" xfId="15" applyFont="1" applyBorder="1" applyAlignment="1">
      <alignment/>
    </xf>
    <xf numFmtId="43" fontId="5" fillId="0" borderId="16" xfId="15" applyFont="1" applyBorder="1" applyAlignment="1">
      <alignment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0" fillId="0" borderId="17" xfId="15" applyFont="1" applyBorder="1" applyAlignment="1">
      <alignment/>
    </xf>
    <xf numFmtId="0" fontId="10" fillId="0" borderId="18" xfId="0" applyFont="1" applyBorder="1" applyAlignment="1">
      <alignment/>
    </xf>
    <xf numFmtId="43" fontId="5" fillId="0" borderId="0" xfId="15" applyFont="1" applyAlignment="1">
      <alignment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43" fontId="3" fillId="0" borderId="19" xfId="15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4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3" fontId="4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Border="1" applyAlignment="1">
      <alignment/>
    </xf>
    <xf numFmtId="43" fontId="4" fillId="0" borderId="0" xfId="15" applyFont="1" applyBorder="1" applyAlignment="1">
      <alignment/>
    </xf>
    <xf numFmtId="43" fontId="11" fillId="0" borderId="0" xfId="15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21" xfId="15" applyFont="1" applyBorder="1" applyAlignment="1">
      <alignment horizontal="center"/>
    </xf>
    <xf numFmtId="0" fontId="7" fillId="0" borderId="9" xfId="0" applyFont="1" applyBorder="1" applyAlignment="1">
      <alignment/>
    </xf>
    <xf numFmtId="49" fontId="7" fillId="0" borderId="9" xfId="15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49" fontId="7" fillId="0" borderId="19" xfId="15" applyNumberFormat="1" applyFont="1" applyBorder="1" applyAlignment="1">
      <alignment horizontal="center"/>
    </xf>
    <xf numFmtId="43" fontId="7" fillId="0" borderId="19" xfId="15" applyFont="1" applyBorder="1" applyAlignment="1">
      <alignment/>
    </xf>
    <xf numFmtId="43" fontId="7" fillId="0" borderId="22" xfId="15" applyFont="1" applyBorder="1" applyAlignment="1">
      <alignment/>
    </xf>
    <xf numFmtId="43" fontId="7" fillId="0" borderId="19" xfId="15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49" fontId="7" fillId="0" borderId="23" xfId="15" applyNumberFormat="1" applyFont="1" applyBorder="1" applyAlignment="1">
      <alignment horizontal="center"/>
    </xf>
    <xf numFmtId="43" fontId="7" fillId="0" borderId="0" xfId="15" applyFont="1" applyAlignment="1">
      <alignment horizontal="center"/>
    </xf>
    <xf numFmtId="0" fontId="9" fillId="0" borderId="1" xfId="0" applyFont="1" applyBorder="1" applyAlignment="1">
      <alignment horizontal="center"/>
    </xf>
    <xf numFmtId="43" fontId="9" fillId="0" borderId="1" xfId="15" applyFont="1" applyBorder="1" applyAlignment="1">
      <alignment horizontal="center"/>
    </xf>
    <xf numFmtId="0" fontId="7" fillId="0" borderId="24" xfId="0" applyFont="1" applyBorder="1" applyAlignment="1">
      <alignment/>
    </xf>
    <xf numFmtId="49" fontId="7" fillId="0" borderId="24" xfId="15" applyNumberFormat="1" applyFont="1" applyBorder="1" applyAlignment="1">
      <alignment horizontal="center"/>
    </xf>
    <xf numFmtId="43" fontId="7" fillId="0" borderId="24" xfId="15" applyFont="1" applyBorder="1" applyAlignment="1">
      <alignment/>
    </xf>
    <xf numFmtId="0" fontId="7" fillId="0" borderId="25" xfId="0" applyFont="1" applyBorder="1" applyAlignment="1">
      <alignment horizontal="left"/>
    </xf>
    <xf numFmtId="43" fontId="9" fillId="0" borderId="26" xfId="15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9" fillId="0" borderId="10" xfId="15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43" fontId="7" fillId="0" borderId="10" xfId="15" applyFont="1" applyBorder="1" applyAlignment="1">
      <alignment horizontal="center"/>
    </xf>
    <xf numFmtId="43" fontId="9" fillId="0" borderId="11" xfId="15" applyFont="1" applyBorder="1" applyAlignment="1">
      <alignment horizontal="center"/>
    </xf>
    <xf numFmtId="0" fontId="7" fillId="0" borderId="0" xfId="0" applyFont="1" applyBorder="1" applyAlignment="1">
      <alignment/>
    </xf>
    <xf numFmtId="43" fontId="7" fillId="0" borderId="0" xfId="15" applyFont="1" applyBorder="1" applyAlignment="1">
      <alignment horizontal="center"/>
    </xf>
    <xf numFmtId="0" fontId="9" fillId="0" borderId="0" xfId="0" applyFont="1" applyBorder="1" applyAlignment="1">
      <alignment/>
    </xf>
    <xf numFmtId="43" fontId="9" fillId="0" borderId="0" xfId="15" applyFont="1" applyBorder="1" applyAlignment="1">
      <alignment horizontal="center"/>
    </xf>
    <xf numFmtId="43" fontId="9" fillId="0" borderId="9" xfId="15" applyFont="1" applyBorder="1" applyAlignment="1">
      <alignment/>
    </xf>
    <xf numFmtId="43" fontId="9" fillId="0" borderId="10" xfId="15" applyFont="1" applyBorder="1" applyAlignment="1">
      <alignment/>
    </xf>
    <xf numFmtId="49" fontId="7" fillId="0" borderId="0" xfId="15" applyNumberFormat="1" applyFont="1" applyAlignment="1">
      <alignment horizontal="center"/>
    </xf>
    <xf numFmtId="43" fontId="12" fillId="0" borderId="27" xfId="15" applyFont="1" applyBorder="1" applyAlignment="1">
      <alignment horizontal="center"/>
    </xf>
    <xf numFmtId="43" fontId="12" fillId="0" borderId="13" xfId="15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49" fontId="13" fillId="0" borderId="25" xfId="15" applyNumberFormat="1" applyFont="1" applyBorder="1" applyAlignment="1">
      <alignment horizontal="center"/>
    </xf>
    <xf numFmtId="43" fontId="13" fillId="0" borderId="25" xfId="15" applyFont="1" applyBorder="1" applyAlignment="1">
      <alignment/>
    </xf>
    <xf numFmtId="43" fontId="13" fillId="0" borderId="19" xfId="15" applyFont="1" applyBorder="1" applyAlignment="1">
      <alignment/>
    </xf>
    <xf numFmtId="0" fontId="13" fillId="0" borderId="9" xfId="0" applyFont="1" applyBorder="1" applyAlignment="1">
      <alignment/>
    </xf>
    <xf numFmtId="49" fontId="13" fillId="0" borderId="9" xfId="15" applyNumberFormat="1" applyFont="1" applyBorder="1" applyAlignment="1">
      <alignment horizontal="center"/>
    </xf>
    <xf numFmtId="43" fontId="13" fillId="0" borderId="9" xfId="15" applyFont="1" applyBorder="1" applyAlignment="1">
      <alignment/>
    </xf>
    <xf numFmtId="0" fontId="13" fillId="0" borderId="19" xfId="0" applyFont="1" applyBorder="1" applyAlignment="1">
      <alignment/>
    </xf>
    <xf numFmtId="49" fontId="13" fillId="0" borderId="19" xfId="15" applyNumberFormat="1" applyFont="1" applyBorder="1" applyAlignment="1">
      <alignment horizontal="center"/>
    </xf>
    <xf numFmtId="0" fontId="13" fillId="0" borderId="24" xfId="0" applyFont="1" applyBorder="1" applyAlignment="1">
      <alignment/>
    </xf>
    <xf numFmtId="49" fontId="13" fillId="0" borderId="24" xfId="15" applyNumberFormat="1" applyFont="1" applyBorder="1" applyAlignment="1">
      <alignment horizontal="center"/>
    </xf>
    <xf numFmtId="43" fontId="13" fillId="0" borderId="24" xfId="15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9" xfId="0" applyFont="1" applyBorder="1" applyAlignment="1">
      <alignment/>
    </xf>
    <xf numFmtId="43" fontId="13" fillId="0" borderId="10" xfId="15" applyFont="1" applyBorder="1" applyAlignment="1">
      <alignment/>
    </xf>
    <xf numFmtId="0" fontId="13" fillId="0" borderId="0" xfId="0" applyFont="1" applyAlignment="1">
      <alignment/>
    </xf>
    <xf numFmtId="49" fontId="13" fillId="0" borderId="0" xfId="15" applyNumberFormat="1" applyFont="1" applyAlignment="1">
      <alignment horizontal="center"/>
    </xf>
    <xf numFmtId="43" fontId="12" fillId="0" borderId="11" xfId="15" applyFont="1" applyBorder="1" applyAlignment="1">
      <alignment/>
    </xf>
    <xf numFmtId="0" fontId="13" fillId="0" borderId="23" xfId="0" applyFont="1" applyBorder="1" applyAlignment="1">
      <alignment/>
    </xf>
    <xf numFmtId="49" fontId="13" fillId="0" borderId="23" xfId="15" applyNumberFormat="1" applyFont="1" applyBorder="1" applyAlignment="1">
      <alignment horizontal="center"/>
    </xf>
    <xf numFmtId="43" fontId="13" fillId="0" borderId="23" xfId="15" applyFont="1" applyBorder="1" applyAlignment="1">
      <alignment/>
    </xf>
    <xf numFmtId="43" fontId="13" fillId="0" borderId="22" xfId="15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3" fontId="12" fillId="0" borderId="10" xfId="15" applyFont="1" applyBorder="1" applyAlignment="1">
      <alignment horizontal="center" vertical="center"/>
    </xf>
    <xf numFmtId="0" fontId="14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43" fontId="5" fillId="0" borderId="0" xfId="15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3" fillId="0" borderId="0" xfId="0" applyNumberFormat="1" applyFont="1" applyAlignment="1">
      <alignment/>
    </xf>
    <xf numFmtId="43" fontId="9" fillId="0" borderId="8" xfId="15" applyFont="1" applyBorder="1" applyAlignment="1">
      <alignment horizontal="center"/>
    </xf>
    <xf numFmtId="43" fontId="9" fillId="0" borderId="7" xfId="15" applyFont="1" applyBorder="1" applyAlignment="1">
      <alignment horizontal="center"/>
    </xf>
    <xf numFmtId="43" fontId="9" fillId="0" borderId="9" xfId="15" applyFont="1" applyBorder="1" applyAlignment="1">
      <alignment horizontal="center"/>
    </xf>
    <xf numFmtId="43" fontId="9" fillId="0" borderId="18" xfId="15" applyFont="1" applyBorder="1" applyAlignment="1">
      <alignment horizontal="center"/>
    </xf>
    <xf numFmtId="43" fontId="9" fillId="0" borderId="28" xfId="15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49" fontId="7" fillId="0" borderId="5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3" fontId="7" fillId="0" borderId="12" xfId="15" applyFont="1" applyBorder="1" applyAlignment="1">
      <alignment/>
    </xf>
    <xf numFmtId="43" fontId="7" fillId="0" borderId="11" xfId="15" applyFont="1" applyBorder="1" applyAlignment="1">
      <alignment/>
    </xf>
    <xf numFmtId="49" fontId="7" fillId="0" borderId="9" xfId="0" applyNumberFormat="1" applyFont="1" applyBorder="1" applyAlignment="1">
      <alignment horizontal="center"/>
    </xf>
    <xf numFmtId="43" fontId="7" fillId="0" borderId="13" xfId="15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43" fontId="12" fillId="0" borderId="13" xfId="15" applyFont="1" applyBorder="1" applyAlignment="1">
      <alignment/>
    </xf>
    <xf numFmtId="43" fontId="13" fillId="0" borderId="0" xfId="15" applyFont="1" applyBorder="1" applyAlignment="1">
      <alignment/>
    </xf>
    <xf numFmtId="43" fontId="12" fillId="0" borderId="1" xfId="15" applyFont="1" applyBorder="1" applyAlignment="1">
      <alignment horizontal="center"/>
    </xf>
    <xf numFmtId="43" fontId="12" fillId="0" borderId="10" xfId="15" applyFont="1" applyBorder="1" applyAlignment="1">
      <alignment horizontal="center"/>
    </xf>
    <xf numFmtId="43" fontId="13" fillId="0" borderId="7" xfId="15" applyFont="1" applyBorder="1" applyAlignment="1">
      <alignment/>
    </xf>
    <xf numFmtId="43" fontId="17" fillId="0" borderId="1" xfId="15" applyFont="1" applyBorder="1" applyAlignment="1">
      <alignment horizontal="center"/>
    </xf>
    <xf numFmtId="43" fontId="17" fillId="0" borderId="10" xfId="15" applyFont="1" applyBorder="1" applyAlignment="1">
      <alignment horizontal="center"/>
    </xf>
    <xf numFmtId="0" fontId="12" fillId="0" borderId="29" xfId="0" applyFont="1" applyBorder="1" applyAlignment="1">
      <alignment/>
    </xf>
    <xf numFmtId="43" fontId="12" fillId="0" borderId="21" xfId="15" applyFont="1" applyBorder="1" applyAlignment="1">
      <alignment/>
    </xf>
    <xf numFmtId="43" fontId="12" fillId="0" borderId="27" xfId="15" applyFont="1" applyBorder="1" applyAlignment="1">
      <alignment/>
    </xf>
    <xf numFmtId="0" fontId="13" fillId="0" borderId="5" xfId="0" applyFont="1" applyBorder="1" applyAlignment="1">
      <alignment/>
    </xf>
    <xf numFmtId="43" fontId="13" fillId="0" borderId="0" xfId="15" applyFont="1" applyBorder="1" applyAlignment="1">
      <alignment horizontal="left"/>
    </xf>
    <xf numFmtId="0" fontId="13" fillId="0" borderId="14" xfId="0" applyFont="1" applyBorder="1" applyAlignment="1">
      <alignment/>
    </xf>
    <xf numFmtId="43" fontId="13" fillId="0" borderId="15" xfId="15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5" xfId="0" applyFont="1" applyBorder="1" applyAlignment="1">
      <alignment/>
    </xf>
    <xf numFmtId="43" fontId="12" fillId="0" borderId="0" xfId="15" applyFont="1" applyBorder="1" applyAlignment="1">
      <alignment/>
    </xf>
    <xf numFmtId="43" fontId="12" fillId="0" borderId="7" xfId="15" applyFont="1" applyBorder="1" applyAlignment="1">
      <alignment/>
    </xf>
    <xf numFmtId="43" fontId="12" fillId="0" borderId="9" xfId="15" applyFont="1" applyBorder="1" applyAlignment="1">
      <alignment/>
    </xf>
    <xf numFmtId="43" fontId="12" fillId="0" borderId="18" xfId="15" applyFont="1" applyBorder="1" applyAlignment="1">
      <alignment/>
    </xf>
    <xf numFmtId="43" fontId="12" fillId="0" borderId="21" xfId="15" applyFont="1" applyBorder="1" applyAlignment="1">
      <alignment horizontal="left"/>
    </xf>
    <xf numFmtId="43" fontId="12" fillId="0" borderId="13" xfId="15" applyFont="1" applyBorder="1" applyAlignment="1">
      <alignment horizontal="center" vertical="center"/>
    </xf>
    <xf numFmtId="43" fontId="13" fillId="0" borderId="13" xfId="15" applyFont="1" applyBorder="1" applyAlignment="1">
      <alignment/>
    </xf>
    <xf numFmtId="0" fontId="12" fillId="0" borderId="29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43" fontId="13" fillId="0" borderId="15" xfId="15" applyFont="1" applyBorder="1" applyAlignment="1">
      <alignment/>
    </xf>
    <xf numFmtId="43" fontId="13" fillId="0" borderId="16" xfId="15" applyFont="1" applyBorder="1" applyAlignment="1">
      <alignment/>
    </xf>
    <xf numFmtId="43" fontId="13" fillId="0" borderId="0" xfId="15" applyFont="1" applyBorder="1" applyAlignment="1">
      <alignment/>
    </xf>
    <xf numFmtId="49" fontId="13" fillId="0" borderId="7" xfId="15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 vertical="center"/>
    </xf>
    <xf numFmtId="43" fontId="13" fillId="0" borderId="10" xfId="15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13" xfId="0" applyFont="1" applyBorder="1" applyAlignment="1">
      <alignment/>
    </xf>
    <xf numFmtId="43" fontId="12" fillId="0" borderId="13" xfId="15" applyFont="1" applyBorder="1" applyAlignment="1" quotePrefix="1">
      <alignment/>
    </xf>
    <xf numFmtId="43" fontId="12" fillId="0" borderId="1" xfId="15" applyFont="1" applyBorder="1" applyAlignment="1" quotePrefix="1">
      <alignment/>
    </xf>
    <xf numFmtId="43" fontId="12" fillId="0" borderId="10" xfId="15" applyFont="1" applyBorder="1" applyAlignment="1" quotePrefix="1">
      <alignment/>
    </xf>
    <xf numFmtId="43" fontId="12" fillId="0" borderId="9" xfId="15" applyFont="1" applyBorder="1" applyAlignment="1" quotePrefix="1">
      <alignment/>
    </xf>
    <xf numFmtId="0" fontId="7" fillId="0" borderId="7" xfId="0" applyFont="1" applyBorder="1" applyAlignment="1">
      <alignment/>
    </xf>
    <xf numFmtId="43" fontId="13" fillId="0" borderId="21" xfId="15" applyFont="1" applyBorder="1" applyAlignment="1">
      <alignment/>
    </xf>
    <xf numFmtId="43" fontId="12" fillId="0" borderId="10" xfId="15" applyFont="1" applyBorder="1" applyAlignment="1" quotePrefix="1">
      <alignment horizontal="center"/>
    </xf>
    <xf numFmtId="43" fontId="13" fillId="0" borderId="16" xfId="15" applyFont="1" applyBorder="1" applyAlignment="1">
      <alignment/>
    </xf>
    <xf numFmtId="43" fontId="7" fillId="0" borderId="18" xfId="15" applyFont="1" applyBorder="1" applyAlignment="1">
      <alignment/>
    </xf>
    <xf numFmtId="0" fontId="9" fillId="0" borderId="13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49" fontId="7" fillId="0" borderId="25" xfId="15" applyNumberFormat="1" applyFont="1" applyBorder="1" applyAlignment="1">
      <alignment horizontal="center"/>
    </xf>
    <xf numFmtId="43" fontId="7" fillId="0" borderId="25" xfId="15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43" fontId="7" fillId="0" borderId="30" xfId="15" applyFont="1" applyBorder="1" applyAlignment="1" quotePrefix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19" xfId="0" applyNumberFormat="1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19" xfId="0" applyFont="1" applyFill="1" applyBorder="1" applyAlignment="1">
      <alignment/>
    </xf>
    <xf numFmtId="43" fontId="13" fillId="0" borderId="30" xfId="15" applyFont="1" applyBorder="1" applyAlignment="1">
      <alignment/>
    </xf>
    <xf numFmtId="43" fontId="12" fillId="0" borderId="19" xfId="15" applyFont="1" applyBorder="1" applyAlignment="1" quotePrefix="1">
      <alignment/>
    </xf>
    <xf numFmtId="43" fontId="13" fillId="0" borderId="26" xfId="15" applyFont="1" applyBorder="1" applyAlignment="1">
      <alignment/>
    </xf>
    <xf numFmtId="43" fontId="12" fillId="0" borderId="25" xfId="15" applyFont="1" applyBorder="1" applyAlignment="1" quotePrefix="1">
      <alignment/>
    </xf>
    <xf numFmtId="43" fontId="13" fillId="0" borderId="31" xfId="15" applyFont="1" applyBorder="1" applyAlignment="1">
      <alignment/>
    </xf>
    <xf numFmtId="43" fontId="12" fillId="0" borderId="20" xfId="15" applyFont="1" applyBorder="1" applyAlignment="1" quotePrefix="1">
      <alignment/>
    </xf>
    <xf numFmtId="43" fontId="13" fillId="0" borderId="32" xfId="15" applyFont="1" applyBorder="1" applyAlignment="1">
      <alignment/>
    </xf>
    <xf numFmtId="43" fontId="13" fillId="0" borderId="20" xfId="15" applyFont="1" applyBorder="1" applyAlignment="1">
      <alignment/>
    </xf>
    <xf numFmtId="43" fontId="13" fillId="0" borderId="33" xfId="15" applyFont="1" applyBorder="1" applyAlignment="1">
      <alignment/>
    </xf>
    <xf numFmtId="43" fontId="13" fillId="0" borderId="25" xfId="15" applyFont="1" applyBorder="1" applyAlignment="1" quotePrefix="1">
      <alignment/>
    </xf>
    <xf numFmtId="49" fontId="13" fillId="0" borderId="34" xfId="15" applyNumberFormat="1" applyFont="1" applyBorder="1" applyAlignment="1">
      <alignment/>
    </xf>
    <xf numFmtId="49" fontId="13" fillId="0" borderId="30" xfId="15" applyNumberFormat="1" applyFont="1" applyBorder="1" applyAlignment="1">
      <alignment/>
    </xf>
    <xf numFmtId="49" fontId="13" fillId="0" borderId="30" xfId="15" applyNumberFormat="1" applyFont="1" applyBorder="1" applyAlignment="1">
      <alignment/>
    </xf>
    <xf numFmtId="0" fontId="13" fillId="0" borderId="30" xfId="0" applyFont="1" applyBorder="1" applyAlignment="1">
      <alignment/>
    </xf>
    <xf numFmtId="43" fontId="13" fillId="0" borderId="7" xfId="15" applyFont="1" applyBorder="1" applyAlignment="1">
      <alignment horizontal="left"/>
    </xf>
    <xf numFmtId="43" fontId="12" fillId="0" borderId="27" xfId="15" applyFont="1" applyBorder="1" applyAlignment="1">
      <alignment horizontal="left"/>
    </xf>
    <xf numFmtId="43" fontId="13" fillId="0" borderId="27" xfId="15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43" fontId="13" fillId="0" borderId="34" xfId="15" applyFont="1" applyBorder="1" applyAlignment="1">
      <alignment/>
    </xf>
    <xf numFmtId="43" fontId="13" fillId="0" borderId="24" xfId="15" applyFont="1" applyBorder="1" applyAlignment="1" quotePrefix="1">
      <alignment/>
    </xf>
    <xf numFmtId="43" fontId="13" fillId="0" borderId="30" xfId="15" applyFont="1" applyBorder="1" applyAlignment="1">
      <alignment/>
    </xf>
    <xf numFmtId="43" fontId="13" fillId="0" borderId="19" xfId="15" applyFont="1" applyBorder="1" applyAlignment="1">
      <alignment/>
    </xf>
    <xf numFmtId="43" fontId="13" fillId="0" borderId="37" xfId="15" applyFont="1" applyBorder="1" applyAlignment="1">
      <alignment/>
    </xf>
    <xf numFmtId="43" fontId="12" fillId="0" borderId="26" xfId="15" applyFont="1" applyBorder="1" applyAlignment="1">
      <alignment/>
    </xf>
    <xf numFmtId="43" fontId="12" fillId="0" borderId="25" xfId="15" applyFont="1" applyBorder="1" applyAlignment="1">
      <alignment/>
    </xf>
    <xf numFmtId="49" fontId="12" fillId="0" borderId="30" xfId="15" applyNumberFormat="1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22" xfId="15" applyNumberFormat="1" applyFont="1" applyBorder="1" applyAlignment="1">
      <alignment/>
    </xf>
    <xf numFmtId="49" fontId="13" fillId="0" borderId="33" xfId="15" applyNumberFormat="1" applyFont="1" applyBorder="1" applyAlignment="1">
      <alignment/>
    </xf>
    <xf numFmtId="49" fontId="13" fillId="0" borderId="22" xfId="15" applyNumberFormat="1" applyFont="1" applyBorder="1" applyAlignment="1">
      <alignment/>
    </xf>
    <xf numFmtId="49" fontId="12" fillId="0" borderId="22" xfId="15" applyNumberFormat="1" applyFont="1" applyBorder="1" applyAlignment="1">
      <alignment/>
    </xf>
    <xf numFmtId="0" fontId="0" fillId="0" borderId="22" xfId="0" applyFont="1" applyBorder="1" applyAlignment="1">
      <alignment/>
    </xf>
    <xf numFmtId="0" fontId="13" fillId="0" borderId="7" xfId="0" applyFont="1" applyBorder="1" applyAlignment="1" quotePrefix="1">
      <alignment horizontal="center"/>
    </xf>
    <xf numFmtId="0" fontId="12" fillId="0" borderId="4" xfId="0" applyFont="1" applyBorder="1" applyAlignment="1">
      <alignment/>
    </xf>
    <xf numFmtId="49" fontId="13" fillId="0" borderId="15" xfId="15" applyNumberFormat="1" applyFont="1" applyBorder="1" applyAlignment="1">
      <alignment/>
    </xf>
    <xf numFmtId="49" fontId="13" fillId="0" borderId="16" xfId="15" applyNumberFormat="1" applyFont="1" applyBorder="1" applyAlignment="1">
      <alignment/>
    </xf>
    <xf numFmtId="43" fontId="12" fillId="0" borderId="31" xfId="15" applyFont="1" applyBorder="1" applyAlignment="1">
      <alignment/>
    </xf>
    <xf numFmtId="43" fontId="12" fillId="0" borderId="30" xfId="15" applyFont="1" applyBorder="1" applyAlignment="1">
      <alignment/>
    </xf>
    <xf numFmtId="43" fontId="12" fillId="0" borderId="22" xfId="15" applyFont="1" applyBorder="1" applyAlignment="1">
      <alignment/>
    </xf>
    <xf numFmtId="43" fontId="9" fillId="0" borderId="38" xfId="15" applyFont="1" applyBorder="1" applyAlignment="1">
      <alignment horizontal="center"/>
    </xf>
    <xf numFmtId="49" fontId="7" fillId="0" borderId="9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11" fillId="0" borderId="0" xfId="15" applyFont="1" applyBorder="1" applyAlignment="1">
      <alignment/>
    </xf>
    <xf numFmtId="43" fontId="10" fillId="0" borderId="39" xfId="15" applyFont="1" applyBorder="1" applyAlignment="1">
      <alignment/>
    </xf>
    <xf numFmtId="0" fontId="10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5" fillId="0" borderId="9" xfId="0" applyFont="1" applyBorder="1" applyAlignment="1" quotePrefix="1">
      <alignment horizontal="center"/>
    </xf>
    <xf numFmtId="0" fontId="13" fillId="0" borderId="0" xfId="0" applyFont="1" applyAlignment="1">
      <alignment/>
    </xf>
    <xf numFmtId="43" fontId="13" fillId="0" borderId="0" xfId="0" applyNumberFormat="1" applyFont="1" applyAlignment="1">
      <alignment/>
    </xf>
    <xf numFmtId="43" fontId="13" fillId="0" borderId="0" xfId="15" applyFont="1" applyAlignment="1">
      <alignment/>
    </xf>
    <xf numFmtId="43" fontId="12" fillId="0" borderId="0" xfId="15" applyFont="1" applyBorder="1" applyAlignment="1">
      <alignment/>
    </xf>
    <xf numFmtId="0" fontId="18" fillId="0" borderId="9" xfId="0" applyFont="1" applyBorder="1" applyAlignment="1">
      <alignment/>
    </xf>
    <xf numFmtId="43" fontId="18" fillId="0" borderId="9" xfId="15" applyFont="1" applyBorder="1" applyAlignment="1">
      <alignment/>
    </xf>
    <xf numFmtId="0" fontId="18" fillId="0" borderId="19" xfId="0" applyFont="1" applyBorder="1" applyAlignment="1">
      <alignment/>
    </xf>
    <xf numFmtId="43" fontId="18" fillId="0" borderId="19" xfId="15" applyFont="1" applyBorder="1" applyAlignment="1">
      <alignment/>
    </xf>
    <xf numFmtId="0" fontId="17" fillId="0" borderId="13" xfId="0" applyFont="1" applyBorder="1" applyAlignment="1">
      <alignment horizontal="center"/>
    </xf>
    <xf numFmtId="43" fontId="17" fillId="0" borderId="11" xfId="15" applyFont="1" applyBorder="1" applyAlignment="1">
      <alignment/>
    </xf>
    <xf numFmtId="0" fontId="18" fillId="0" borderId="24" xfId="0" applyFont="1" applyBorder="1" applyAlignment="1">
      <alignment/>
    </xf>
    <xf numFmtId="43" fontId="18" fillId="0" borderId="36" xfId="15" applyFont="1" applyBorder="1" applyAlignment="1">
      <alignment/>
    </xf>
    <xf numFmtId="43" fontId="18" fillId="0" borderId="24" xfId="15" applyFont="1" applyBorder="1" applyAlignment="1">
      <alignment/>
    </xf>
    <xf numFmtId="43" fontId="18" fillId="0" borderId="33" xfId="15" applyFont="1" applyBorder="1" applyAlignment="1">
      <alignment/>
    </xf>
    <xf numFmtId="43" fontId="18" fillId="0" borderId="22" xfId="15" applyFont="1" applyBorder="1" applyAlignment="1">
      <alignment/>
    </xf>
    <xf numFmtId="0" fontId="18" fillId="0" borderId="10" xfId="0" applyFont="1" applyBorder="1" applyAlignment="1">
      <alignment/>
    </xf>
    <xf numFmtId="43" fontId="18" fillId="0" borderId="10" xfId="15" applyFont="1" applyBorder="1" applyAlignment="1">
      <alignment/>
    </xf>
    <xf numFmtId="43" fontId="18" fillId="0" borderId="16" xfId="15" applyFont="1" applyBorder="1" applyAlignment="1">
      <alignment/>
    </xf>
    <xf numFmtId="0" fontId="18" fillId="0" borderId="0" xfId="0" applyFont="1" applyAlignment="1">
      <alignment/>
    </xf>
    <xf numFmtId="43" fontId="18" fillId="0" borderId="0" xfId="15" applyFont="1" applyAlignment="1">
      <alignment/>
    </xf>
    <xf numFmtId="43" fontId="7" fillId="0" borderId="5" xfId="15" applyFont="1" applyBorder="1" applyAlignment="1">
      <alignment/>
    </xf>
    <xf numFmtId="43" fontId="7" fillId="0" borderId="9" xfId="15" applyFont="1" applyBorder="1" applyAlignment="1">
      <alignment/>
    </xf>
    <xf numFmtId="43" fontId="7" fillId="0" borderId="19" xfId="15" applyFont="1" applyBorder="1" applyAlignment="1">
      <alignment/>
    </xf>
    <xf numFmtId="43" fontId="9" fillId="0" borderId="11" xfId="15" applyFont="1" applyBorder="1" applyAlignment="1">
      <alignment/>
    </xf>
    <xf numFmtId="43" fontId="7" fillId="0" borderId="24" xfId="15" applyFont="1" applyBorder="1" applyAlignment="1">
      <alignment/>
    </xf>
    <xf numFmtId="43" fontId="7" fillId="0" borderId="33" xfId="15" applyFont="1" applyBorder="1" applyAlignment="1">
      <alignment/>
    </xf>
    <xf numFmtId="0" fontId="20" fillId="0" borderId="25" xfId="0" applyFont="1" applyBorder="1" applyAlignment="1">
      <alignment/>
    </xf>
    <xf numFmtId="43" fontId="18" fillId="0" borderId="35" xfId="15" applyFont="1" applyBorder="1" applyAlignment="1">
      <alignment/>
    </xf>
    <xf numFmtId="43" fontId="18" fillId="0" borderId="25" xfId="15" applyFont="1" applyBorder="1" applyAlignment="1">
      <alignment/>
    </xf>
    <xf numFmtId="43" fontId="18" fillId="0" borderId="31" xfId="15" applyFont="1" applyBorder="1" applyAlignment="1">
      <alignment/>
    </xf>
    <xf numFmtId="0" fontId="9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Border="1" applyAlignment="1">
      <alignment/>
    </xf>
    <xf numFmtId="43" fontId="18" fillId="0" borderId="0" xfId="15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3" fontId="17" fillId="0" borderId="0" xfId="15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43" fontId="17" fillId="0" borderId="0" xfId="15" applyFont="1" applyBorder="1" applyAlignment="1">
      <alignment horizontal="center"/>
    </xf>
    <xf numFmtId="43" fontId="17" fillId="0" borderId="0" xfId="15" applyFont="1" applyBorder="1" applyAlignment="1">
      <alignment vertical="center"/>
    </xf>
    <xf numFmtId="43" fontId="12" fillId="0" borderId="0" xfId="15" applyFont="1" applyBorder="1" applyAlignment="1">
      <alignment vertical="center"/>
    </xf>
    <xf numFmtId="43" fontId="7" fillId="0" borderId="35" xfId="15" applyFont="1" applyBorder="1" applyAlignment="1">
      <alignment/>
    </xf>
    <xf numFmtId="43" fontId="7" fillId="0" borderId="25" xfId="15" applyFont="1" applyBorder="1" applyAlignment="1">
      <alignment/>
    </xf>
    <xf numFmtId="43" fontId="7" fillId="0" borderId="31" xfId="15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7" fillId="0" borderId="5" xfId="0" applyFont="1" applyBorder="1" applyAlignment="1">
      <alignment/>
    </xf>
    <xf numFmtId="43" fontId="7" fillId="0" borderId="11" xfId="15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40" xfId="0" applyFont="1" applyBorder="1" applyAlignment="1">
      <alignment/>
    </xf>
    <xf numFmtId="43" fontId="7" fillId="0" borderId="40" xfId="15" applyFont="1" applyBorder="1" applyAlignment="1">
      <alignment/>
    </xf>
    <xf numFmtId="43" fontId="7" fillId="0" borderId="41" xfId="15" applyFont="1" applyBorder="1" applyAlignment="1">
      <alignment/>
    </xf>
    <xf numFmtId="0" fontId="7" fillId="0" borderId="37" xfId="0" applyFont="1" applyBorder="1" applyAlignment="1">
      <alignment/>
    </xf>
    <xf numFmtId="43" fontId="7" fillId="0" borderId="37" xfId="15" applyFont="1" applyBorder="1" applyAlignment="1">
      <alignment/>
    </xf>
    <xf numFmtId="43" fontId="18" fillId="0" borderId="41" xfId="15" applyFont="1" applyBorder="1" applyAlignment="1">
      <alignment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43" fontId="7" fillId="0" borderId="34" xfId="15" applyFont="1" applyBorder="1" applyAlignment="1">
      <alignment/>
    </xf>
    <xf numFmtId="43" fontId="7" fillId="0" borderId="0" xfId="15" applyFont="1" applyBorder="1" applyAlignment="1">
      <alignment/>
    </xf>
    <xf numFmtId="43" fontId="9" fillId="0" borderId="0" xfId="15" applyFont="1" applyBorder="1" applyAlignment="1">
      <alignment/>
    </xf>
    <xf numFmtId="0" fontId="8" fillId="0" borderId="41" xfId="0" applyFont="1" applyBorder="1" applyAlignment="1">
      <alignment/>
    </xf>
    <xf numFmtId="0" fontId="4" fillId="0" borderId="0" xfId="0" applyFont="1" applyBorder="1" applyAlignment="1">
      <alignment/>
    </xf>
    <xf numFmtId="43" fontId="7" fillId="0" borderId="20" xfId="15" applyFont="1" applyBorder="1" applyAlignment="1">
      <alignment/>
    </xf>
    <xf numFmtId="43" fontId="7" fillId="0" borderId="23" xfId="15" applyFont="1" applyBorder="1" applyAlignment="1">
      <alignment/>
    </xf>
    <xf numFmtId="43" fontId="7" fillId="0" borderId="7" xfId="15" applyFont="1" applyBorder="1" applyAlignment="1">
      <alignment/>
    </xf>
    <xf numFmtId="0" fontId="10" fillId="0" borderId="10" xfId="0" applyFont="1" applyBorder="1" applyAlignment="1">
      <alignment horizontal="center"/>
    </xf>
    <xf numFmtId="43" fontId="10" fillId="0" borderId="1" xfId="15" applyFont="1" applyBorder="1" applyAlignment="1">
      <alignment horizontal="center"/>
    </xf>
    <xf numFmtId="43" fontId="10" fillId="0" borderId="10" xfId="15" applyFont="1" applyBorder="1" applyAlignment="1">
      <alignment horizontal="center"/>
    </xf>
    <xf numFmtId="43" fontId="10" fillId="0" borderId="0" xfId="15" applyFont="1" applyBorder="1" applyAlignment="1">
      <alignment/>
    </xf>
    <xf numFmtId="43" fontId="10" fillId="0" borderId="0" xfId="15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5" xfId="0" applyFont="1" applyBorder="1" applyAlignment="1">
      <alignment/>
    </xf>
    <xf numFmtId="43" fontId="10" fillId="0" borderId="16" xfId="15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19" fillId="0" borderId="7" xfId="0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left"/>
    </xf>
    <xf numFmtId="0" fontId="19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43" fontId="10" fillId="0" borderId="0" xfId="15" applyFont="1" applyBorder="1" applyAlignment="1">
      <alignment/>
    </xf>
    <xf numFmtId="43" fontId="10" fillId="0" borderId="2" xfId="15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9" xfId="0" applyFont="1" applyBorder="1" applyAlignment="1">
      <alignment horizontal="center"/>
    </xf>
    <xf numFmtId="0" fontId="21" fillId="0" borderId="9" xfId="0" applyFont="1" applyBorder="1" applyAlignment="1">
      <alignment/>
    </xf>
    <xf numFmtId="15" fontId="22" fillId="0" borderId="9" xfId="0" applyNumberFormat="1" applyFont="1" applyBorder="1" applyAlignment="1" quotePrefix="1">
      <alignment horizontal="center"/>
    </xf>
    <xf numFmtId="0" fontId="22" fillId="0" borderId="9" xfId="0" applyFont="1" applyBorder="1" applyAlignment="1">
      <alignment/>
    </xf>
    <xf numFmtId="43" fontId="22" fillId="0" borderId="9" xfId="15" applyFont="1" applyBorder="1" applyAlignment="1">
      <alignment/>
    </xf>
    <xf numFmtId="0" fontId="22" fillId="0" borderId="0" xfId="0" applyFont="1" applyAlignment="1">
      <alignment/>
    </xf>
    <xf numFmtId="0" fontId="22" fillId="0" borderId="9" xfId="0" applyFont="1" applyBorder="1" applyAlignment="1" quotePrefix="1">
      <alignment horizontal="center"/>
    </xf>
    <xf numFmtId="15" fontId="22" fillId="0" borderId="9" xfId="0" applyNumberFormat="1" applyFont="1" applyBorder="1" applyAlignment="1" quotePrefix="1">
      <alignment/>
    </xf>
    <xf numFmtId="0" fontId="22" fillId="0" borderId="9" xfId="0" applyFont="1" applyBorder="1" applyAlignment="1" quotePrefix="1">
      <alignment/>
    </xf>
    <xf numFmtId="43" fontId="22" fillId="0" borderId="7" xfId="15" applyFont="1" applyBorder="1" applyAlignment="1">
      <alignment/>
    </xf>
    <xf numFmtId="43" fontId="22" fillId="0" borderId="9" xfId="15" applyFont="1" applyBorder="1" applyAlignment="1" quotePrefix="1">
      <alignment horizontal="center"/>
    </xf>
    <xf numFmtId="0" fontId="21" fillId="0" borderId="0" xfId="0" applyFont="1" applyBorder="1" applyAlignment="1">
      <alignment horizontal="center"/>
    </xf>
    <xf numFmtId="43" fontId="22" fillId="0" borderId="11" xfId="0" applyNumberFormat="1" applyFont="1" applyBorder="1" applyAlignment="1">
      <alignment/>
    </xf>
    <xf numFmtId="0" fontId="22" fillId="0" borderId="11" xfId="0" applyFont="1" applyBorder="1" applyAlignment="1" quotePrefix="1">
      <alignment horizontal="center"/>
    </xf>
    <xf numFmtId="0" fontId="21" fillId="0" borderId="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1" xfId="0" applyFont="1" applyBorder="1" applyAlignment="1">
      <alignment/>
    </xf>
    <xf numFmtId="43" fontId="22" fillId="0" borderId="7" xfId="15" applyFont="1" applyBorder="1" applyAlignment="1">
      <alignment horizontal="center"/>
    </xf>
    <xf numFmtId="43" fontId="22" fillId="0" borderId="9" xfId="15" applyFont="1" applyBorder="1" applyAlignment="1">
      <alignment horizontal="center"/>
    </xf>
    <xf numFmtId="0" fontId="22" fillId="0" borderId="5" xfId="0" applyFont="1" applyBorder="1" applyAlignment="1">
      <alignment/>
    </xf>
    <xf numFmtId="0" fontId="21" fillId="0" borderId="5" xfId="0" applyFont="1" applyBorder="1" applyAlignment="1">
      <alignment/>
    </xf>
    <xf numFmtId="0" fontId="22" fillId="0" borderId="5" xfId="0" applyFont="1" applyBorder="1" applyAlignment="1" quotePrefix="1">
      <alignment/>
    </xf>
    <xf numFmtId="0" fontId="21" fillId="0" borderId="0" xfId="0" applyFont="1" applyAlignment="1">
      <alignment horizontal="center"/>
    </xf>
    <xf numFmtId="0" fontId="22" fillId="0" borderId="14" xfId="0" applyFont="1" applyBorder="1" applyAlignment="1">
      <alignment/>
    </xf>
    <xf numFmtId="43" fontId="22" fillId="0" borderId="0" xfId="15" applyFont="1" applyBorder="1" applyAlignment="1">
      <alignment horizontal="center"/>
    </xf>
    <xf numFmtId="0" fontId="22" fillId="0" borderId="0" xfId="0" applyFont="1" applyBorder="1" applyAlignment="1">
      <alignment/>
    </xf>
    <xf numFmtId="43" fontId="22" fillId="0" borderId="0" xfId="15" applyFont="1" applyBorder="1" applyAlignment="1">
      <alignment/>
    </xf>
    <xf numFmtId="0" fontId="22" fillId="0" borderId="7" xfId="0" applyFont="1" applyBorder="1" applyAlignment="1">
      <alignment/>
    </xf>
    <xf numFmtId="0" fontId="4" fillId="0" borderId="0" xfId="0" applyFont="1" applyAlignment="1">
      <alignment/>
    </xf>
    <xf numFmtId="43" fontId="4" fillId="0" borderId="39" xfId="15" applyFont="1" applyBorder="1" applyAlignment="1">
      <alignment/>
    </xf>
    <xf numFmtId="0" fontId="4" fillId="0" borderId="15" xfId="0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43" fontId="9" fillId="0" borderId="10" xfId="15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2" fillId="0" borderId="0" xfId="0" applyFont="1" applyBorder="1" applyAlignment="1" quotePrefix="1">
      <alignment horizontal="center"/>
    </xf>
    <xf numFmtId="43" fontId="3" fillId="0" borderId="39" xfId="15" applyFont="1" applyBorder="1" applyAlignment="1">
      <alignment/>
    </xf>
    <xf numFmtId="43" fontId="3" fillId="0" borderId="39" xfId="0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43" fontId="9" fillId="0" borderId="42" xfId="15" applyFont="1" applyBorder="1" applyAlignment="1">
      <alignment horizontal="center"/>
    </xf>
    <xf numFmtId="43" fontId="9" fillId="0" borderId="43" xfId="15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4" fillId="0" borderId="0" xfId="15" applyNumberFormat="1" applyFont="1" applyAlignment="1">
      <alignment horizontal="left"/>
    </xf>
    <xf numFmtId="49" fontId="4" fillId="0" borderId="0" xfId="15" applyNumberFormat="1" applyFont="1" applyAlignment="1">
      <alignment horizontal="right"/>
    </xf>
    <xf numFmtId="49" fontId="4" fillId="0" borderId="0" xfId="15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3" fontId="7" fillId="0" borderId="0" xfId="15" applyFont="1" applyAlignment="1" quotePrefix="1">
      <alignment horizontal="center"/>
    </xf>
    <xf numFmtId="43" fontId="7" fillId="0" borderId="0" xfId="15" applyFont="1" applyAlignment="1">
      <alignment horizontal="center"/>
    </xf>
    <xf numFmtId="43" fontId="9" fillId="0" borderId="13" xfId="15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3" fontId="9" fillId="0" borderId="39" xfId="15" applyFont="1" applyBorder="1" applyAlignment="1">
      <alignment/>
    </xf>
    <xf numFmtId="43" fontId="7" fillId="0" borderId="0" xfId="15" applyFont="1" applyBorder="1" applyAlignment="1">
      <alignment horizontal="left"/>
    </xf>
    <xf numFmtId="43" fontId="7" fillId="0" borderId="19" xfId="15" applyFont="1" applyBorder="1" applyAlignment="1" quotePrefix="1">
      <alignment horizontal="center"/>
    </xf>
    <xf numFmtId="43" fontId="7" fillId="0" borderId="9" xfId="15" applyFont="1" applyBorder="1" applyAlignment="1" quotePrefix="1">
      <alignment horizontal="center"/>
    </xf>
    <xf numFmtId="43" fontId="7" fillId="0" borderId="24" xfId="15" applyFont="1" applyBorder="1" applyAlignment="1" quotePrefix="1">
      <alignment horizontal="center"/>
    </xf>
    <xf numFmtId="43" fontId="7" fillId="0" borderId="0" xfId="15" applyFont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3" fontId="7" fillId="0" borderId="23" xfId="15" applyFont="1" applyBorder="1" applyAlignment="1" quotePrefix="1">
      <alignment horizontal="center"/>
    </xf>
    <xf numFmtId="0" fontId="12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25" xfId="0" applyFont="1" applyBorder="1" applyAlignment="1">
      <alignment horizontal="left"/>
    </xf>
    <xf numFmtId="43" fontId="7" fillId="0" borderId="25" xfId="15" applyFont="1" applyBorder="1" applyAlignment="1">
      <alignment horizontal="center"/>
    </xf>
    <xf numFmtId="43" fontId="7" fillId="0" borderId="19" xfId="15" applyFont="1" applyBorder="1" applyAlignment="1">
      <alignment horizontal="center"/>
    </xf>
    <xf numFmtId="0" fontId="7" fillId="0" borderId="37" xfId="0" applyFont="1" applyBorder="1" applyAlignment="1">
      <alignment/>
    </xf>
    <xf numFmtId="0" fontId="5" fillId="0" borderId="11" xfId="0" applyFont="1" applyBorder="1" applyAlignment="1" quotePrefix="1">
      <alignment horizontal="center"/>
    </xf>
    <xf numFmtId="43" fontId="5" fillId="0" borderId="9" xfId="15" applyFont="1" applyBorder="1" applyAlignment="1" quotePrefix="1">
      <alignment horizontal="right"/>
    </xf>
    <xf numFmtId="15" fontId="22" fillId="0" borderId="5" xfId="0" applyNumberFormat="1" applyFont="1" applyBorder="1" applyAlignment="1" quotePrefix="1">
      <alignment horizontal="center"/>
    </xf>
    <xf numFmtId="0" fontId="22" fillId="0" borderId="5" xfId="0" applyFont="1" applyBorder="1" applyAlignment="1" quotePrefix="1">
      <alignment horizontal="center"/>
    </xf>
    <xf numFmtId="0" fontId="22" fillId="0" borderId="14" xfId="0" applyFont="1" applyBorder="1" applyAlignment="1" quotePrefix="1">
      <alignment horizontal="center"/>
    </xf>
    <xf numFmtId="0" fontId="22" fillId="0" borderId="16" xfId="0" applyFont="1" applyBorder="1" applyAlignment="1">
      <alignment/>
    </xf>
    <xf numFmtId="43" fontId="22" fillId="0" borderId="0" xfId="0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43" fontId="17" fillId="0" borderId="9" xfId="15" applyFont="1" applyBorder="1" applyAlignment="1">
      <alignment horizontal="center"/>
    </xf>
    <xf numFmtId="0" fontId="12" fillId="0" borderId="27" xfId="0" applyFont="1" applyBorder="1" applyAlignment="1">
      <alignment horizontal="left" vertical="center"/>
    </xf>
    <xf numFmtId="43" fontId="4" fillId="0" borderId="0" xfId="15" applyFont="1" applyAlignment="1">
      <alignment horizontal="center"/>
    </xf>
    <xf numFmtId="0" fontId="4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4" fillId="0" borderId="0" xfId="15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NumberFormat="1" applyFont="1" applyAlignment="1">
      <alignment horizontal="center"/>
    </xf>
    <xf numFmtId="43" fontId="14" fillId="0" borderId="0" xfId="15" applyFont="1" applyAlignment="1">
      <alignment horizontal="center"/>
    </xf>
    <xf numFmtId="43" fontId="13" fillId="0" borderId="15" xfId="15" applyFont="1" applyBorder="1" applyAlignment="1" quotePrefix="1">
      <alignment horizontal="center"/>
    </xf>
    <xf numFmtId="43" fontId="13" fillId="0" borderId="15" xfId="15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3" fontId="12" fillId="0" borderId="1" xfId="15" applyFont="1" applyBorder="1" applyAlignment="1">
      <alignment horizontal="center" vertical="center"/>
    </xf>
    <xf numFmtId="43" fontId="12" fillId="0" borderId="10" xfId="1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3" fontId="4" fillId="0" borderId="0" xfId="15" applyFont="1" applyAlignment="1">
      <alignment horizontal="right"/>
    </xf>
    <xf numFmtId="0" fontId="4" fillId="0" borderId="0" xfId="0" applyFont="1" applyAlignment="1">
      <alignment horizontal="center"/>
    </xf>
    <xf numFmtId="0" fontId="12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2" fillId="0" borderId="3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9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3" fontId="9" fillId="0" borderId="1" xfId="15" applyFont="1" applyBorder="1" applyAlignment="1">
      <alignment horizontal="center" vertical="center"/>
    </xf>
    <xf numFmtId="43" fontId="9" fillId="0" borderId="10" xfId="15" applyFont="1" applyBorder="1" applyAlignment="1">
      <alignment horizontal="center" vertical="center"/>
    </xf>
    <xf numFmtId="43" fontId="9" fillId="0" borderId="4" xfId="15" applyFont="1" applyBorder="1" applyAlignment="1">
      <alignment horizontal="center" vertical="center"/>
    </xf>
    <xf numFmtId="43" fontId="9" fillId="0" borderId="14" xfId="15" applyFont="1" applyBorder="1" applyAlignment="1">
      <alignment horizontal="center" vertical="center"/>
    </xf>
    <xf numFmtId="0" fontId="13" fillId="0" borderId="15" xfId="0" applyFont="1" applyBorder="1" applyAlignment="1" quotePrefix="1">
      <alignment horizontal="center"/>
    </xf>
    <xf numFmtId="0" fontId="1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12" fillId="0" borderId="5" xfId="15" applyFont="1" applyBorder="1" applyAlignment="1">
      <alignment horizontal="center"/>
    </xf>
    <xf numFmtId="43" fontId="12" fillId="0" borderId="7" xfId="15" applyFont="1" applyBorder="1" applyAlignment="1">
      <alignment horizontal="center"/>
    </xf>
    <xf numFmtId="43" fontId="12" fillId="0" borderId="14" xfId="15" applyFont="1" applyBorder="1" applyAlignment="1">
      <alignment horizontal="center"/>
    </xf>
    <xf numFmtId="43" fontId="12" fillId="0" borderId="16" xfId="15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43" fontId="12" fillId="0" borderId="4" xfId="15" applyFont="1" applyBorder="1" applyAlignment="1">
      <alignment horizontal="center"/>
    </xf>
    <xf numFmtId="43" fontId="12" fillId="0" borderId="2" xfId="15" applyFont="1" applyBorder="1" applyAlignment="1">
      <alignment horizontal="center"/>
    </xf>
    <xf numFmtId="0" fontId="5" fillId="0" borderId="0" xfId="0" applyFont="1" applyAlignment="1" quotePrefix="1">
      <alignment horizontal="center"/>
    </xf>
    <xf numFmtId="43" fontId="10" fillId="0" borderId="29" xfId="15" applyFont="1" applyBorder="1" applyAlignment="1">
      <alignment horizontal="center"/>
    </xf>
    <xf numFmtId="43" fontId="10" fillId="0" borderId="27" xfId="15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2" fillId="0" borderId="0" xfId="0" applyFont="1" applyBorder="1" applyAlignment="1" quotePrefix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 quotePrefix="1">
      <alignment horizontal="center"/>
    </xf>
    <xf numFmtId="0" fontId="22" fillId="0" borderId="15" xfId="0" applyFont="1" applyBorder="1" applyAlignment="1">
      <alignment horizontal="center"/>
    </xf>
    <xf numFmtId="43" fontId="3" fillId="0" borderId="0" xfId="15" applyFont="1" applyAlignment="1">
      <alignment horizontal="left"/>
    </xf>
    <xf numFmtId="43" fontId="3" fillId="0" borderId="0" xfId="15" applyFont="1" applyAlignment="1">
      <alignment/>
    </xf>
    <xf numFmtId="0" fontId="3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43" fontId="9" fillId="0" borderId="0" xfId="15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3" fontId="17" fillId="0" borderId="1" xfId="15" applyFont="1" applyBorder="1" applyAlignment="1">
      <alignment horizontal="center" vertical="center"/>
    </xf>
    <xf numFmtId="43" fontId="17" fillId="0" borderId="10" xfId="15" applyFont="1" applyBorder="1" applyAlignment="1">
      <alignment horizontal="center" vertical="center"/>
    </xf>
    <xf numFmtId="43" fontId="17" fillId="0" borderId="4" xfId="15" applyFont="1" applyBorder="1" applyAlignment="1">
      <alignment horizontal="center" vertical="center"/>
    </xf>
    <xf numFmtId="43" fontId="17" fillId="0" borderId="14" xfId="15" applyFont="1" applyBorder="1" applyAlignment="1">
      <alignment horizontal="center" vertical="center"/>
    </xf>
    <xf numFmtId="43" fontId="12" fillId="0" borderId="0" xfId="15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7" fillId="0" borderId="9" xfId="0" applyFont="1" applyBorder="1" applyAlignment="1">
      <alignment horizontal="center" vertical="center"/>
    </xf>
    <xf numFmtId="43" fontId="17" fillId="0" borderId="9" xfId="15" applyFont="1" applyBorder="1" applyAlignment="1">
      <alignment horizontal="center" vertical="center"/>
    </xf>
    <xf numFmtId="43" fontId="17" fillId="0" borderId="5" xfId="15" applyFont="1" applyBorder="1" applyAlignment="1">
      <alignment horizontal="center" vertical="center"/>
    </xf>
    <xf numFmtId="43" fontId="9" fillId="0" borderId="9" xfId="15" applyFont="1" applyBorder="1" applyAlignment="1">
      <alignment horizontal="center" vertical="center"/>
    </xf>
    <xf numFmtId="43" fontId="9" fillId="0" borderId="5" xfId="15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51"/>
  <sheetViews>
    <sheetView workbookViewId="0" topLeftCell="A1">
      <selection activeCell="A40" sqref="A40"/>
    </sheetView>
  </sheetViews>
  <sheetFormatPr defaultColWidth="9.140625" defaultRowHeight="12.75"/>
  <cols>
    <col min="1" max="1" width="49.28125" style="0" customWidth="1"/>
    <col min="2" max="2" width="7.7109375" style="0" customWidth="1"/>
    <col min="3" max="3" width="16.57421875" style="0" customWidth="1"/>
    <col min="4" max="4" width="16.28125" style="0" customWidth="1"/>
    <col min="5" max="5" width="12.421875" style="0" customWidth="1"/>
  </cols>
  <sheetData>
    <row r="1" spans="1:5" ht="22.5">
      <c r="A1" s="487" t="s">
        <v>173</v>
      </c>
      <c r="B1" s="487"/>
      <c r="C1" s="487"/>
      <c r="D1" s="487"/>
      <c r="E1" s="159"/>
    </row>
    <row r="2" spans="1:5" ht="17.25" customHeight="1">
      <c r="A2" s="487" t="s">
        <v>114</v>
      </c>
      <c r="B2" s="487"/>
      <c r="C2" s="487"/>
      <c r="D2" s="487"/>
      <c r="E2" s="159"/>
    </row>
    <row r="3" spans="1:5" ht="22.5">
      <c r="A3" s="487" t="s">
        <v>265</v>
      </c>
      <c r="B3" s="487"/>
      <c r="C3" s="487"/>
      <c r="D3" s="487"/>
      <c r="E3" s="159"/>
    </row>
    <row r="4" spans="1:5" ht="22.5" customHeight="1">
      <c r="A4" s="45" t="s">
        <v>50</v>
      </c>
      <c r="B4" s="226" t="s">
        <v>65</v>
      </c>
      <c r="C4" s="46" t="s">
        <v>66</v>
      </c>
      <c r="D4" s="46" t="s">
        <v>67</v>
      </c>
      <c r="E4" s="159"/>
    </row>
    <row r="5" spans="1:5" ht="18.75" customHeight="1">
      <c r="A5" s="227" t="s">
        <v>189</v>
      </c>
      <c r="B5" s="228" t="s">
        <v>69</v>
      </c>
      <c r="C5" s="229">
        <v>16702</v>
      </c>
      <c r="D5" s="457">
        <v>0</v>
      </c>
      <c r="E5" s="159"/>
    </row>
    <row r="6" spans="1:5" ht="18.75" customHeight="1">
      <c r="A6" s="105" t="s">
        <v>266</v>
      </c>
      <c r="B6" s="230" t="s">
        <v>70</v>
      </c>
      <c r="C6" s="102">
        <v>43591.97</v>
      </c>
      <c r="D6" s="457">
        <v>0</v>
      </c>
      <c r="E6" s="159"/>
    </row>
    <row r="7" spans="1:5" ht="18.75" customHeight="1">
      <c r="A7" s="105" t="s">
        <v>267</v>
      </c>
      <c r="B7" s="230" t="s">
        <v>71</v>
      </c>
      <c r="C7" s="102">
        <v>4011735.85</v>
      </c>
      <c r="D7" s="457">
        <v>0</v>
      </c>
      <c r="E7" s="159"/>
    </row>
    <row r="8" spans="1:5" ht="18.75" customHeight="1">
      <c r="A8" s="105" t="s">
        <v>268</v>
      </c>
      <c r="B8" s="230" t="s">
        <v>71</v>
      </c>
      <c r="C8" s="102">
        <v>1279938.63</v>
      </c>
      <c r="D8" s="457">
        <v>0</v>
      </c>
      <c r="E8" s="159"/>
    </row>
    <row r="9" spans="1:5" ht="18.75" customHeight="1">
      <c r="A9" s="105" t="s">
        <v>269</v>
      </c>
      <c r="B9" s="230" t="s">
        <v>72</v>
      </c>
      <c r="C9" s="102">
        <v>500000</v>
      </c>
      <c r="D9" s="457">
        <v>0</v>
      </c>
      <c r="E9" s="159"/>
    </row>
    <row r="10" spans="1:5" ht="18.75" customHeight="1">
      <c r="A10" s="105" t="s">
        <v>270</v>
      </c>
      <c r="B10" s="230" t="s">
        <v>71</v>
      </c>
      <c r="C10" s="102">
        <v>9942725.86</v>
      </c>
      <c r="D10" s="457">
        <v>0</v>
      </c>
      <c r="E10" s="159"/>
    </row>
    <row r="11" spans="1:5" ht="18.75" customHeight="1">
      <c r="A11" s="105" t="s">
        <v>191</v>
      </c>
      <c r="B11" s="230" t="s">
        <v>181</v>
      </c>
      <c r="C11" s="457">
        <v>0</v>
      </c>
      <c r="D11" s="457">
        <v>0</v>
      </c>
      <c r="E11" s="159"/>
    </row>
    <row r="12" spans="1:5" ht="18.75" customHeight="1">
      <c r="A12" s="105" t="s">
        <v>190</v>
      </c>
      <c r="B12" s="230" t="s">
        <v>133</v>
      </c>
      <c r="C12" s="457">
        <v>0</v>
      </c>
      <c r="D12" s="457">
        <v>0</v>
      </c>
      <c r="E12" s="159"/>
    </row>
    <row r="13" spans="1:5" ht="18.75" customHeight="1">
      <c r="A13" s="105" t="s">
        <v>192</v>
      </c>
      <c r="B13" s="230" t="s">
        <v>77</v>
      </c>
      <c r="C13" s="102">
        <v>28378</v>
      </c>
      <c r="D13" s="457">
        <v>0</v>
      </c>
      <c r="E13" s="159"/>
    </row>
    <row r="14" spans="1:4" ht="18.75" customHeight="1">
      <c r="A14" s="105" t="s">
        <v>193</v>
      </c>
      <c r="B14" s="101" t="s">
        <v>131</v>
      </c>
      <c r="C14" s="457">
        <v>552870</v>
      </c>
      <c r="D14" s="457">
        <v>0</v>
      </c>
    </row>
    <row r="15" spans="1:4" ht="18.75" customHeight="1">
      <c r="A15" s="105" t="s">
        <v>193</v>
      </c>
      <c r="B15" s="101" t="s">
        <v>188</v>
      </c>
      <c r="C15" s="457">
        <v>4400836</v>
      </c>
      <c r="D15" s="457">
        <v>0</v>
      </c>
    </row>
    <row r="16" spans="1:5" ht="18.75" customHeight="1">
      <c r="A16" s="48" t="s">
        <v>194</v>
      </c>
      <c r="B16" s="175" t="s">
        <v>132</v>
      </c>
      <c r="C16" s="27">
        <v>4231668</v>
      </c>
      <c r="D16" s="457">
        <v>0</v>
      </c>
      <c r="E16" s="159"/>
    </row>
    <row r="17" spans="1:5" ht="18.75" customHeight="1">
      <c r="A17" s="105" t="s">
        <v>195</v>
      </c>
      <c r="B17" s="230" t="s">
        <v>134</v>
      </c>
      <c r="C17" s="102">
        <v>130620</v>
      </c>
      <c r="D17" s="457">
        <v>0</v>
      </c>
      <c r="E17" s="159"/>
    </row>
    <row r="18" spans="1:5" ht="18.75" customHeight="1">
      <c r="A18" s="48" t="s">
        <v>196</v>
      </c>
      <c r="B18" s="175" t="s">
        <v>135</v>
      </c>
      <c r="C18" s="27">
        <v>615720</v>
      </c>
      <c r="D18" s="457">
        <v>0</v>
      </c>
      <c r="E18" s="159"/>
    </row>
    <row r="19" spans="1:5" ht="18.75" customHeight="1">
      <c r="A19" s="105" t="s">
        <v>196</v>
      </c>
      <c r="B19" s="230" t="s">
        <v>253</v>
      </c>
      <c r="C19" s="102">
        <v>206720</v>
      </c>
      <c r="D19" s="457">
        <v>0</v>
      </c>
      <c r="E19" s="159"/>
    </row>
    <row r="20" spans="1:5" ht="18.75" customHeight="1">
      <c r="A20" s="48" t="s">
        <v>197</v>
      </c>
      <c r="B20" s="175" t="s">
        <v>136</v>
      </c>
      <c r="C20" s="27">
        <v>543310</v>
      </c>
      <c r="D20" s="457">
        <v>0</v>
      </c>
      <c r="E20" s="159"/>
    </row>
    <row r="21" spans="1:5" ht="18.75" customHeight="1">
      <c r="A21" s="105" t="s">
        <v>198</v>
      </c>
      <c r="B21" s="230" t="s">
        <v>137</v>
      </c>
      <c r="C21" s="457">
        <v>1912796.5</v>
      </c>
      <c r="D21" s="457">
        <v>0</v>
      </c>
      <c r="E21" s="159"/>
    </row>
    <row r="22" spans="1:5" ht="18.75" customHeight="1">
      <c r="A22" s="48" t="s">
        <v>198</v>
      </c>
      <c r="B22" s="175" t="s">
        <v>138</v>
      </c>
      <c r="C22" s="458">
        <v>9999</v>
      </c>
      <c r="D22" s="457">
        <v>0</v>
      </c>
      <c r="E22" s="159"/>
    </row>
    <row r="23" spans="1:5" ht="18.75" customHeight="1">
      <c r="A23" s="105" t="s">
        <v>199</v>
      </c>
      <c r="B23" s="230" t="s">
        <v>139</v>
      </c>
      <c r="C23" s="457">
        <v>666466.5</v>
      </c>
      <c r="D23" s="457">
        <v>0</v>
      </c>
      <c r="E23" s="159"/>
    </row>
    <row r="24" spans="1:5" ht="19.5" customHeight="1">
      <c r="A24" s="48" t="s">
        <v>199</v>
      </c>
      <c r="B24" s="175" t="s">
        <v>254</v>
      </c>
      <c r="C24" s="458">
        <v>12000</v>
      </c>
      <c r="D24" s="457">
        <v>0</v>
      </c>
      <c r="E24" s="159"/>
    </row>
    <row r="25" spans="1:5" ht="18.75" customHeight="1">
      <c r="A25" s="105" t="s">
        <v>200</v>
      </c>
      <c r="B25" s="230" t="s">
        <v>140</v>
      </c>
      <c r="C25" s="102">
        <v>1067199.43</v>
      </c>
      <c r="D25" s="457">
        <v>0</v>
      </c>
      <c r="E25" s="159"/>
    </row>
    <row r="26" spans="1:5" ht="18.75" customHeight="1">
      <c r="A26" s="235" t="s">
        <v>201</v>
      </c>
      <c r="B26" s="232" t="s">
        <v>141</v>
      </c>
      <c r="C26" s="459">
        <v>140000</v>
      </c>
      <c r="D26" s="457">
        <v>0</v>
      </c>
      <c r="E26" s="159"/>
    </row>
    <row r="27" spans="1:5" ht="18.75" customHeight="1">
      <c r="A27" s="105" t="s">
        <v>202</v>
      </c>
      <c r="B27" s="230" t="s">
        <v>142</v>
      </c>
      <c r="C27" s="457">
        <v>225400</v>
      </c>
      <c r="D27" s="457">
        <v>0</v>
      </c>
      <c r="E27" s="159"/>
    </row>
    <row r="28" spans="1:5" ht="18.75" customHeight="1">
      <c r="A28" s="105" t="s">
        <v>203</v>
      </c>
      <c r="B28" s="230" t="s">
        <v>143</v>
      </c>
      <c r="C28" s="457">
        <v>930900</v>
      </c>
      <c r="D28" s="457">
        <v>0</v>
      </c>
      <c r="E28" s="159"/>
    </row>
    <row r="29" spans="1:5" ht="18.75" customHeight="1">
      <c r="A29" s="105" t="s">
        <v>203</v>
      </c>
      <c r="B29" s="230" t="s">
        <v>144</v>
      </c>
      <c r="C29" s="457">
        <v>1287741</v>
      </c>
      <c r="D29" s="457">
        <v>0</v>
      </c>
      <c r="E29" s="159"/>
    </row>
    <row r="30" spans="1:5" ht="18.75" customHeight="1">
      <c r="A30" s="105" t="s">
        <v>204</v>
      </c>
      <c r="B30" s="230" t="s">
        <v>145</v>
      </c>
      <c r="C30" s="457">
        <v>2510684.95</v>
      </c>
      <c r="D30" s="457">
        <v>0</v>
      </c>
      <c r="E30" s="159"/>
    </row>
    <row r="31" spans="1:5" ht="18.75" customHeight="1">
      <c r="A31" s="105" t="s">
        <v>271</v>
      </c>
      <c r="B31" s="230" t="s">
        <v>73</v>
      </c>
      <c r="C31" s="457">
        <v>0</v>
      </c>
      <c r="D31" s="102">
        <v>935242.86</v>
      </c>
      <c r="E31" s="159"/>
    </row>
    <row r="32" spans="1:5" ht="18.75" customHeight="1">
      <c r="A32" s="105" t="s">
        <v>272</v>
      </c>
      <c r="B32" s="233" t="s">
        <v>77</v>
      </c>
      <c r="C32" s="457">
        <v>0</v>
      </c>
      <c r="D32" s="102">
        <v>79</v>
      </c>
      <c r="E32" s="159"/>
    </row>
    <row r="33" spans="1:5" ht="18.75" customHeight="1">
      <c r="A33" s="105" t="s">
        <v>273</v>
      </c>
      <c r="B33" s="230" t="s">
        <v>146</v>
      </c>
      <c r="C33" s="457">
        <v>0</v>
      </c>
      <c r="D33" s="102">
        <v>25726542.25</v>
      </c>
      <c r="E33" s="159"/>
    </row>
    <row r="34" spans="1:5" ht="18.75" customHeight="1">
      <c r="A34" s="235" t="s">
        <v>274</v>
      </c>
      <c r="B34" s="232" t="s">
        <v>74</v>
      </c>
      <c r="C34" s="231">
        <v>0</v>
      </c>
      <c r="D34" s="113">
        <v>1424225.8</v>
      </c>
      <c r="E34" s="159"/>
    </row>
    <row r="35" spans="1:5" ht="18.75" customHeight="1">
      <c r="A35" s="236" t="s">
        <v>209</v>
      </c>
      <c r="B35" s="234">
        <v>700</v>
      </c>
      <c r="C35" s="231">
        <v>0</v>
      </c>
      <c r="D35" s="102">
        <v>3085897.96</v>
      </c>
      <c r="E35" s="159"/>
    </row>
    <row r="36" spans="1:5" ht="18.75" customHeight="1">
      <c r="A36" s="49" t="s">
        <v>210</v>
      </c>
      <c r="B36" s="179" t="s">
        <v>76</v>
      </c>
      <c r="C36" s="464">
        <v>0</v>
      </c>
      <c r="D36" s="35">
        <v>4096015.82</v>
      </c>
      <c r="E36" s="159"/>
    </row>
    <row r="37" spans="1:5" ht="19.5" customHeight="1" thickBot="1">
      <c r="A37" s="22"/>
      <c r="B37" s="22"/>
      <c r="C37" s="225">
        <f>SUM(C5:C36)</f>
        <v>35268003.69</v>
      </c>
      <c r="D37" s="225">
        <f>SUM(D5:D36)</f>
        <v>35268003.69</v>
      </c>
      <c r="E37" s="159"/>
    </row>
    <row r="38" spans="1:5" ht="19.5" customHeight="1" thickTop="1">
      <c r="A38" s="22"/>
      <c r="B38" s="22"/>
      <c r="C38" s="26"/>
      <c r="D38" s="26"/>
      <c r="E38" s="159"/>
    </row>
    <row r="39" spans="1:5" ht="19.5" customHeight="1">
      <c r="A39" s="22"/>
      <c r="B39" s="22"/>
      <c r="C39" s="26"/>
      <c r="D39" s="26"/>
      <c r="E39" s="159"/>
    </row>
    <row r="40" spans="1:5" s="163" customFormat="1" ht="19.5" customHeight="1">
      <c r="A40" s="157" t="s">
        <v>733</v>
      </c>
      <c r="B40" s="157"/>
      <c r="C40" s="157"/>
      <c r="D40" s="157"/>
      <c r="E40" s="162"/>
    </row>
    <row r="41" spans="1:5" s="163" customFormat="1" ht="17.25" customHeight="1">
      <c r="A41" s="157" t="s">
        <v>617</v>
      </c>
      <c r="B41" s="157"/>
      <c r="C41" s="157"/>
      <c r="D41" s="157"/>
      <c r="E41" s="162"/>
    </row>
    <row r="42" spans="1:4" s="163" customFormat="1" ht="19.5" customHeight="1">
      <c r="A42" s="488" t="s">
        <v>616</v>
      </c>
      <c r="B42" s="488"/>
      <c r="C42" s="488"/>
      <c r="D42" s="488"/>
    </row>
    <row r="43" s="163" customFormat="1" ht="18.75">
      <c r="A43" s="22" t="s">
        <v>236</v>
      </c>
    </row>
    <row r="46" ht="21.75">
      <c r="A46" s="1"/>
    </row>
    <row r="48" ht="21.75">
      <c r="E48" s="159"/>
    </row>
    <row r="49" spans="1:5" ht="21.75">
      <c r="A49" s="159"/>
      <c r="B49" s="490"/>
      <c r="C49" s="490"/>
      <c r="D49" s="491"/>
      <c r="E49" s="491"/>
    </row>
    <row r="50" spans="1:5" ht="22.5" customHeight="1">
      <c r="A50" s="159"/>
      <c r="B50" s="490"/>
      <c r="C50" s="490"/>
      <c r="D50" s="491"/>
      <c r="E50" s="491"/>
    </row>
    <row r="51" spans="4:5" ht="22.5" customHeight="1">
      <c r="D51" s="489"/>
      <c r="E51" s="489"/>
    </row>
  </sheetData>
  <mergeCells count="9">
    <mergeCell ref="D51:E51"/>
    <mergeCell ref="B49:C49"/>
    <mergeCell ref="D49:E49"/>
    <mergeCell ref="B50:C50"/>
    <mergeCell ref="D50:E50"/>
    <mergeCell ref="A1:D1"/>
    <mergeCell ref="A2:D2"/>
    <mergeCell ref="A3:D3"/>
    <mergeCell ref="A42:D42"/>
  </mergeCells>
  <printOptions/>
  <pageMargins left="0.9448818897637796" right="0" top="0.3937007874015748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2:I12"/>
  <sheetViews>
    <sheetView workbookViewId="0" topLeftCell="A1">
      <selection activeCell="A12" sqref="A12:I12"/>
    </sheetView>
  </sheetViews>
  <sheetFormatPr defaultColWidth="9.140625" defaultRowHeight="12.75"/>
  <cols>
    <col min="1" max="16384" width="9.140625" style="1" customWidth="1"/>
  </cols>
  <sheetData>
    <row r="12" spans="1:9" ht="21.75">
      <c r="A12" s="505" t="s">
        <v>425</v>
      </c>
      <c r="B12" s="505"/>
      <c r="C12" s="505"/>
      <c r="D12" s="505"/>
      <c r="E12" s="505"/>
      <c r="F12" s="505"/>
      <c r="G12" s="505"/>
      <c r="H12" s="505"/>
      <c r="I12" s="505"/>
    </row>
  </sheetData>
  <mergeCells count="1">
    <mergeCell ref="A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G48"/>
  <sheetViews>
    <sheetView zoomScaleSheetLayoutView="100" workbookViewId="0" topLeftCell="A4">
      <selection activeCell="E23" sqref="E23"/>
    </sheetView>
  </sheetViews>
  <sheetFormatPr defaultColWidth="9.140625" defaultRowHeight="12.75"/>
  <cols>
    <col min="1" max="1" width="7.140625" style="15" customWidth="1"/>
    <col min="2" max="2" width="51.140625" style="15" customWidth="1"/>
    <col min="3" max="3" width="14.8515625" style="79" customWidth="1"/>
    <col min="4" max="4" width="14.7109375" style="15" customWidth="1"/>
    <col min="5" max="5" width="15.140625" style="15" customWidth="1"/>
    <col min="6" max="6" width="16.00390625" style="15" customWidth="1"/>
    <col min="7" max="7" width="18.28125" style="15" customWidth="1"/>
    <col min="8" max="16384" width="9.140625" style="15" customWidth="1"/>
  </cols>
  <sheetData>
    <row r="1" spans="1:7" ht="19.5">
      <c r="A1" s="461" t="s">
        <v>543</v>
      </c>
      <c r="B1" s="461"/>
      <c r="C1" s="461"/>
      <c r="D1" s="461"/>
      <c r="E1" s="461"/>
      <c r="F1" s="461"/>
      <c r="G1" s="461"/>
    </row>
    <row r="2" spans="1:7" ht="21.75">
      <c r="A2" s="485" t="s">
        <v>368</v>
      </c>
      <c r="B2" s="485"/>
      <c r="C2" s="485"/>
      <c r="D2" s="485"/>
      <c r="E2" s="485"/>
      <c r="F2" s="485"/>
      <c r="G2" s="485"/>
    </row>
    <row r="3" spans="1:7" ht="21.75">
      <c r="A3" s="485" t="s">
        <v>445</v>
      </c>
      <c r="B3" s="485"/>
      <c r="C3" s="485"/>
      <c r="D3" s="485"/>
      <c r="E3" s="485"/>
      <c r="F3" s="485"/>
      <c r="G3" s="485"/>
    </row>
    <row r="4" spans="1:7" ht="21.75">
      <c r="A4" s="485" t="s">
        <v>19</v>
      </c>
      <c r="B4" s="485"/>
      <c r="C4" s="485"/>
      <c r="D4" s="485"/>
      <c r="E4" s="485"/>
      <c r="F4" s="485"/>
      <c r="G4" s="485"/>
    </row>
    <row r="5" spans="1:7" ht="21.75">
      <c r="A5" s="485" t="s">
        <v>430</v>
      </c>
      <c r="B5" s="485"/>
      <c r="C5" s="485"/>
      <c r="D5" s="485"/>
      <c r="E5" s="485"/>
      <c r="F5" s="485"/>
      <c r="G5" s="485"/>
    </row>
    <row r="6" spans="1:7" ht="21.75">
      <c r="A6" s="485"/>
      <c r="B6" s="485"/>
      <c r="C6" s="446"/>
      <c r="D6" s="446"/>
      <c r="E6" s="446"/>
      <c r="F6" s="446"/>
      <c r="G6" s="485"/>
    </row>
    <row r="7" spans="1:7" ht="19.5">
      <c r="A7" s="549" t="s">
        <v>432</v>
      </c>
      <c r="B7" s="550"/>
      <c r="C7" s="543" t="s">
        <v>21</v>
      </c>
      <c r="D7" s="544"/>
      <c r="E7" s="294" t="s">
        <v>439</v>
      </c>
      <c r="F7" s="294" t="s">
        <v>440</v>
      </c>
      <c r="G7" s="294" t="s">
        <v>52</v>
      </c>
    </row>
    <row r="8" spans="1:7" ht="22.5" customHeight="1">
      <c r="A8" s="559"/>
      <c r="B8" s="560"/>
      <c r="C8" s="53" t="s">
        <v>437</v>
      </c>
      <c r="D8" s="52" t="s">
        <v>438</v>
      </c>
      <c r="E8" s="283"/>
      <c r="F8" s="283"/>
      <c r="G8" s="283"/>
    </row>
    <row r="9" spans="1:7" ht="19.5">
      <c r="A9" s="551" t="s">
        <v>183</v>
      </c>
      <c r="B9" s="552"/>
      <c r="C9" s="60"/>
      <c r="D9" s="57"/>
      <c r="E9" s="57"/>
      <c r="F9" s="57"/>
      <c r="G9" s="59"/>
    </row>
    <row r="10" spans="1:7" ht="19.5">
      <c r="A10" s="545" t="s">
        <v>182</v>
      </c>
      <c r="B10" s="546"/>
      <c r="C10" s="60"/>
      <c r="D10" s="59"/>
      <c r="E10" s="59"/>
      <c r="F10" s="59"/>
      <c r="G10" s="59"/>
    </row>
    <row r="11" spans="1:7" ht="19.5">
      <c r="A11" s="547" t="s">
        <v>433</v>
      </c>
      <c r="B11" s="548"/>
      <c r="C11" s="60"/>
      <c r="D11" s="59"/>
      <c r="E11" s="59"/>
      <c r="F11" s="59"/>
      <c r="G11" s="59"/>
    </row>
    <row r="12" spans="1:7" ht="19.5">
      <c r="A12" s="547" t="s">
        <v>434</v>
      </c>
      <c r="B12" s="548"/>
      <c r="C12" s="60">
        <v>466000</v>
      </c>
      <c r="D12" s="295" t="s">
        <v>77</v>
      </c>
      <c r="E12" s="295" t="s">
        <v>77</v>
      </c>
      <c r="F12" s="60">
        <v>466000</v>
      </c>
      <c r="G12" s="59"/>
    </row>
    <row r="13" spans="1:7" ht="19.5">
      <c r="A13" s="545" t="s">
        <v>211</v>
      </c>
      <c r="B13" s="546"/>
      <c r="C13" s="60"/>
      <c r="D13" s="59"/>
      <c r="E13" s="59"/>
      <c r="F13" s="60"/>
      <c r="G13" s="59"/>
    </row>
    <row r="14" spans="1:7" ht="19.5">
      <c r="A14" s="547" t="s">
        <v>442</v>
      </c>
      <c r="B14" s="548"/>
      <c r="C14" s="60"/>
      <c r="D14" s="59"/>
      <c r="E14" s="59"/>
      <c r="F14" s="60"/>
      <c r="G14" s="59"/>
    </row>
    <row r="15" spans="1:7" ht="19.5">
      <c r="A15" s="547" t="s">
        <v>435</v>
      </c>
      <c r="B15" s="548"/>
      <c r="C15" s="60"/>
      <c r="D15" s="59"/>
      <c r="E15" s="59"/>
      <c r="F15" s="60"/>
      <c r="G15" s="59"/>
    </row>
    <row r="16" spans="1:7" ht="19.5">
      <c r="A16" s="547" t="s">
        <v>436</v>
      </c>
      <c r="B16" s="548"/>
      <c r="C16" s="60">
        <v>316000</v>
      </c>
      <c r="D16" s="295" t="s">
        <v>77</v>
      </c>
      <c r="E16" s="295" t="s">
        <v>77</v>
      </c>
      <c r="F16" s="60">
        <v>316000</v>
      </c>
      <c r="G16" s="59"/>
    </row>
    <row r="17" spans="1:7" ht="19.5">
      <c r="A17" s="292" t="s">
        <v>441</v>
      </c>
      <c r="B17" s="293"/>
      <c r="C17" s="60"/>
      <c r="D17" s="59"/>
      <c r="E17" s="59"/>
      <c r="F17" s="60"/>
      <c r="G17" s="59"/>
    </row>
    <row r="18" spans="1:7" ht="19.5">
      <c r="A18" s="547" t="s">
        <v>443</v>
      </c>
      <c r="B18" s="548"/>
      <c r="C18" s="60">
        <v>60000</v>
      </c>
      <c r="D18" s="295" t="s">
        <v>77</v>
      </c>
      <c r="E18" s="295" t="s">
        <v>77</v>
      </c>
      <c r="F18" s="60">
        <v>60000</v>
      </c>
      <c r="G18" s="59"/>
    </row>
    <row r="19" spans="1:7" ht="19.5">
      <c r="A19" s="561"/>
      <c r="B19" s="562"/>
      <c r="C19" s="60"/>
      <c r="D19" s="59"/>
      <c r="E19" s="59"/>
      <c r="F19" s="60"/>
      <c r="G19" s="59"/>
    </row>
    <row r="20" spans="1:7" ht="19.5">
      <c r="A20" s="553"/>
      <c r="B20" s="554"/>
      <c r="C20" s="60"/>
      <c r="D20" s="59"/>
      <c r="E20" s="59"/>
      <c r="F20" s="60"/>
      <c r="G20" s="59"/>
    </row>
    <row r="21" spans="1:7" ht="19.5">
      <c r="A21" s="555"/>
      <c r="B21" s="556"/>
      <c r="C21" s="60"/>
      <c r="D21" s="59"/>
      <c r="E21" s="59"/>
      <c r="F21" s="60"/>
      <c r="G21" s="59"/>
    </row>
    <row r="22" spans="1:7" ht="19.5">
      <c r="A22" s="557"/>
      <c r="B22" s="558"/>
      <c r="C22" s="64"/>
      <c r="D22" s="63"/>
      <c r="E22" s="63"/>
      <c r="F22" s="64"/>
      <c r="G22" s="63"/>
    </row>
    <row r="23" spans="2:7" ht="20.25" thickBot="1">
      <c r="B23" s="51" t="s">
        <v>23</v>
      </c>
      <c r="C23" s="75">
        <f>SUM(C9:C22)</f>
        <v>842000</v>
      </c>
      <c r="D23" s="471" t="s">
        <v>77</v>
      </c>
      <c r="E23" s="471" t="s">
        <v>77</v>
      </c>
      <c r="F23" s="75">
        <f>SUM(F9:F22)</f>
        <v>842000</v>
      </c>
      <c r="G23" s="284"/>
    </row>
    <row r="24" ht="20.25" thickTop="1"/>
    <row r="26" spans="1:7" ht="19.5">
      <c r="A26" s="542"/>
      <c r="B26" s="463"/>
      <c r="C26" s="463"/>
      <c r="D26" s="463"/>
      <c r="E26" s="463"/>
      <c r="F26" s="463"/>
      <c r="G26" s="463"/>
    </row>
    <row r="27" spans="1:7" ht="21.75">
      <c r="A27" s="485"/>
      <c r="B27" s="485"/>
      <c r="C27" s="485"/>
      <c r="D27" s="485"/>
      <c r="E27" s="485"/>
      <c r="F27" s="485"/>
      <c r="G27" s="485"/>
    </row>
    <row r="28" spans="1:7" ht="21.75">
      <c r="A28" s="485"/>
      <c r="B28" s="485"/>
      <c r="C28" s="485"/>
      <c r="D28" s="485"/>
      <c r="E28" s="485"/>
      <c r="F28" s="485"/>
      <c r="G28" s="485"/>
    </row>
    <row r="29" spans="1:7" ht="21.75">
      <c r="A29" s="485"/>
      <c r="B29" s="485"/>
      <c r="C29" s="485"/>
      <c r="D29" s="485"/>
      <c r="E29" s="485"/>
      <c r="F29" s="485"/>
      <c r="G29" s="485"/>
    </row>
    <row r="30" spans="1:7" ht="21.75">
      <c r="A30" s="485"/>
      <c r="B30" s="485"/>
      <c r="C30" s="485"/>
      <c r="D30" s="485"/>
      <c r="E30" s="485"/>
      <c r="F30" s="485"/>
      <c r="G30" s="485"/>
    </row>
    <row r="31" spans="1:7" ht="21.75">
      <c r="A31" s="485"/>
      <c r="B31" s="485"/>
      <c r="C31" s="485"/>
      <c r="D31" s="485"/>
      <c r="E31" s="485"/>
      <c r="F31" s="485"/>
      <c r="G31" s="485"/>
    </row>
    <row r="32" spans="1:7" ht="19.5">
      <c r="A32" s="279"/>
      <c r="B32" s="279"/>
      <c r="C32" s="367"/>
      <c r="D32" s="366"/>
      <c r="E32" s="366"/>
      <c r="F32" s="279"/>
      <c r="G32" s="279"/>
    </row>
    <row r="33" spans="1:7" ht="19.5">
      <c r="A33" s="279"/>
      <c r="B33" s="377"/>
      <c r="C33" s="367"/>
      <c r="D33" s="367"/>
      <c r="E33" s="279"/>
      <c r="F33" s="279"/>
      <c r="G33" s="279"/>
    </row>
    <row r="34" spans="1:7" ht="19.5">
      <c r="A34" s="284"/>
      <c r="B34" s="377"/>
      <c r="C34" s="161"/>
      <c r="D34" s="161"/>
      <c r="E34" s="284"/>
      <c r="F34" s="284"/>
      <c r="G34" s="284"/>
    </row>
    <row r="35" spans="1:7" ht="19.5">
      <c r="A35" s="284"/>
      <c r="B35" s="377"/>
      <c r="C35" s="161"/>
      <c r="D35" s="161"/>
      <c r="E35" s="284"/>
      <c r="F35" s="284"/>
      <c r="G35" s="284"/>
    </row>
    <row r="36" spans="1:7" ht="19.5">
      <c r="A36" s="384"/>
      <c r="B36" s="384"/>
      <c r="C36" s="161"/>
      <c r="D36" s="161"/>
      <c r="E36" s="284"/>
      <c r="F36" s="284"/>
      <c r="G36" s="284"/>
    </row>
    <row r="37" spans="1:7" ht="19.5">
      <c r="A37" s="384"/>
      <c r="B37" s="384"/>
      <c r="C37" s="161"/>
      <c r="D37" s="161"/>
      <c r="E37" s="385"/>
      <c r="F37" s="385"/>
      <c r="G37" s="161"/>
    </row>
    <row r="38" spans="1:7" ht="19.5">
      <c r="A38" s="377"/>
      <c r="B38" s="279"/>
      <c r="C38" s="161"/>
      <c r="D38" s="161"/>
      <c r="E38" s="284"/>
      <c r="F38" s="284"/>
      <c r="G38" s="161"/>
    </row>
    <row r="39" spans="1:7" ht="19.5">
      <c r="A39" s="384"/>
      <c r="B39" s="384"/>
      <c r="C39" s="161"/>
      <c r="D39" s="161"/>
      <c r="E39" s="284"/>
      <c r="F39" s="284"/>
      <c r="G39" s="161"/>
    </row>
    <row r="40" spans="1:7" ht="19.5">
      <c r="A40" s="384"/>
      <c r="B40" s="384"/>
      <c r="C40" s="161"/>
      <c r="D40" s="161"/>
      <c r="E40" s="284"/>
      <c r="F40" s="284"/>
      <c r="G40" s="161"/>
    </row>
    <row r="41" spans="1:7" ht="19.5">
      <c r="A41" s="384"/>
      <c r="B41" s="384"/>
      <c r="C41" s="161"/>
      <c r="D41" s="161"/>
      <c r="E41" s="284"/>
      <c r="F41" s="385"/>
      <c r="G41" s="161"/>
    </row>
    <row r="42" spans="1:7" ht="19.5">
      <c r="A42" s="386"/>
      <c r="B42" s="387"/>
      <c r="C42" s="161"/>
      <c r="D42" s="161"/>
      <c r="E42" s="385"/>
      <c r="F42" s="284"/>
      <c r="G42" s="161"/>
    </row>
    <row r="43" spans="1:7" ht="19.5">
      <c r="A43" s="384"/>
      <c r="B43" s="384"/>
      <c r="C43" s="161"/>
      <c r="D43" s="161"/>
      <c r="E43" s="385"/>
      <c r="F43" s="385"/>
      <c r="G43" s="161"/>
    </row>
    <row r="44" spans="1:7" ht="19.5">
      <c r="A44" s="384"/>
      <c r="B44" s="384"/>
      <c r="C44" s="161"/>
      <c r="D44" s="161"/>
      <c r="E44" s="284"/>
      <c r="F44" s="284"/>
      <c r="G44" s="161"/>
    </row>
    <row r="45" spans="1:7" ht="19.5">
      <c r="A45" s="388"/>
      <c r="B45" s="388"/>
      <c r="C45" s="161"/>
      <c r="D45" s="161"/>
      <c r="E45" s="284"/>
      <c r="F45" s="284"/>
      <c r="G45" s="161"/>
    </row>
    <row r="46" spans="1:7" ht="19.5">
      <c r="A46" s="377"/>
      <c r="B46" s="377"/>
      <c r="C46" s="161"/>
      <c r="D46" s="161"/>
      <c r="E46" s="284"/>
      <c r="F46" s="284"/>
      <c r="G46" s="161"/>
    </row>
    <row r="47" spans="1:7" ht="19.5">
      <c r="A47" s="384"/>
      <c r="B47" s="384"/>
      <c r="C47" s="161"/>
      <c r="D47" s="161"/>
      <c r="E47" s="284"/>
      <c r="F47" s="284"/>
      <c r="G47" s="161"/>
    </row>
    <row r="48" spans="1:7" ht="19.5">
      <c r="A48" s="284"/>
      <c r="B48" s="279" t="s">
        <v>23</v>
      </c>
      <c r="C48" s="389">
        <f>SUM(C34:C47)</f>
        <v>0</v>
      </c>
      <c r="D48" s="389"/>
      <c r="E48" s="284"/>
      <c r="F48" s="284"/>
      <c r="G48" s="389"/>
    </row>
  </sheetData>
  <mergeCells count="28">
    <mergeCell ref="A20:B20"/>
    <mergeCell ref="A21:B21"/>
    <mergeCell ref="A22:B22"/>
    <mergeCell ref="A8:B8"/>
    <mergeCell ref="A15:B15"/>
    <mergeCell ref="A16:B16"/>
    <mergeCell ref="A18:B18"/>
    <mergeCell ref="A19:B19"/>
    <mergeCell ref="A11:B11"/>
    <mergeCell ref="A12:B12"/>
    <mergeCell ref="A13:B13"/>
    <mergeCell ref="A14:B14"/>
    <mergeCell ref="A7:B7"/>
    <mergeCell ref="A9:B9"/>
    <mergeCell ref="A10:B10"/>
    <mergeCell ref="C7:D7"/>
    <mergeCell ref="A1:G1"/>
    <mergeCell ref="A2:G2"/>
    <mergeCell ref="A4:G4"/>
    <mergeCell ref="A6:G6"/>
    <mergeCell ref="A5:G5"/>
    <mergeCell ref="A3:G3"/>
    <mergeCell ref="A26:G26"/>
    <mergeCell ref="A31:G31"/>
    <mergeCell ref="A27:G27"/>
    <mergeCell ref="A28:G28"/>
    <mergeCell ref="A29:G29"/>
    <mergeCell ref="A30:G30"/>
  </mergeCells>
  <printOptions horizontalCentered="1"/>
  <pageMargins left="0.2755905511811024" right="0.1968503937007874" top="0.5905511811023623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G25"/>
  <sheetViews>
    <sheetView workbookViewId="0" topLeftCell="A1">
      <selection activeCell="E25" sqref="E25"/>
    </sheetView>
  </sheetViews>
  <sheetFormatPr defaultColWidth="9.140625" defaultRowHeight="12.75"/>
  <cols>
    <col min="1" max="1" width="7.57421875" style="0" customWidth="1"/>
    <col min="2" max="2" width="42.7109375" style="0" customWidth="1"/>
    <col min="3" max="3" width="18.57421875" style="0" customWidth="1"/>
    <col min="4" max="4" width="19.28125" style="0" customWidth="1"/>
    <col min="5" max="5" width="19.57421875" style="0" customWidth="1"/>
    <col min="6" max="6" width="20.00390625" style="0" customWidth="1"/>
    <col min="7" max="7" width="18.00390625" style="0" customWidth="1"/>
  </cols>
  <sheetData>
    <row r="1" spans="1:7" ht="19.5">
      <c r="A1" s="542" t="s">
        <v>263</v>
      </c>
      <c r="B1" s="542"/>
      <c r="C1" s="542"/>
      <c r="D1" s="542"/>
      <c r="E1" s="542"/>
      <c r="F1" s="542"/>
      <c r="G1" s="391"/>
    </row>
    <row r="2" spans="1:7" ht="21.75">
      <c r="A2" s="485" t="s">
        <v>368</v>
      </c>
      <c r="B2" s="485"/>
      <c r="C2" s="485"/>
      <c r="D2" s="485"/>
      <c r="E2" s="485"/>
      <c r="F2" s="485"/>
      <c r="G2" s="359"/>
    </row>
    <row r="3" spans="1:7" ht="21.75">
      <c r="A3" s="485" t="s">
        <v>445</v>
      </c>
      <c r="B3" s="485"/>
      <c r="C3" s="485"/>
      <c r="D3" s="485"/>
      <c r="E3" s="485"/>
      <c r="F3" s="485"/>
      <c r="G3" s="359"/>
    </row>
    <row r="4" spans="1:7" ht="21.75">
      <c r="A4" s="485" t="s">
        <v>539</v>
      </c>
      <c r="B4" s="485"/>
      <c r="C4" s="485"/>
      <c r="D4" s="485"/>
      <c r="E4" s="485"/>
      <c r="F4" s="485"/>
      <c r="G4" s="359"/>
    </row>
    <row r="5" spans="1:7" ht="21.75">
      <c r="A5" s="485" t="s">
        <v>430</v>
      </c>
      <c r="B5" s="485"/>
      <c r="C5" s="485"/>
      <c r="D5" s="485"/>
      <c r="E5" s="485"/>
      <c r="F5" s="485"/>
      <c r="G5" s="359"/>
    </row>
    <row r="6" spans="1:7" ht="21.75">
      <c r="A6" s="359"/>
      <c r="B6" s="359"/>
      <c r="C6" s="359"/>
      <c r="D6" s="359"/>
      <c r="E6" s="359"/>
      <c r="F6" s="359"/>
      <c r="G6" s="359"/>
    </row>
    <row r="7" spans="1:7" ht="19.5">
      <c r="A7" s="294" t="s">
        <v>541</v>
      </c>
      <c r="B7" s="383" t="s">
        <v>432</v>
      </c>
      <c r="C7" s="364" t="s">
        <v>540</v>
      </c>
      <c r="D7" s="390" t="s">
        <v>437</v>
      </c>
      <c r="E7" s="364" t="s">
        <v>439</v>
      </c>
      <c r="F7" s="294" t="s">
        <v>440</v>
      </c>
      <c r="G7" s="279"/>
    </row>
    <row r="8" spans="1:7" ht="19.5">
      <c r="A8" s="363"/>
      <c r="B8" s="371"/>
      <c r="C8" s="365" t="s">
        <v>542</v>
      </c>
      <c r="D8" s="370" t="s">
        <v>21</v>
      </c>
      <c r="E8" s="363" t="s">
        <v>21</v>
      </c>
      <c r="F8" s="363" t="s">
        <v>21</v>
      </c>
      <c r="G8" s="279"/>
    </row>
    <row r="9" spans="1:7" ht="19.5">
      <c r="A9" s="59"/>
      <c r="B9" s="376" t="s">
        <v>545</v>
      </c>
      <c r="C9" s="61"/>
      <c r="D9" s="60"/>
      <c r="E9" s="59"/>
      <c r="F9" s="57"/>
      <c r="G9" s="284"/>
    </row>
    <row r="10" spans="1:7" ht="19.5">
      <c r="A10" s="59"/>
      <c r="B10" s="377" t="s">
        <v>547</v>
      </c>
      <c r="C10" s="60"/>
      <c r="D10" s="60"/>
      <c r="E10" s="369"/>
      <c r="F10" s="59"/>
      <c r="G10" s="284"/>
    </row>
    <row r="11" spans="1:7" ht="19.5">
      <c r="A11" s="378"/>
      <c r="B11" s="372" t="s">
        <v>544</v>
      </c>
      <c r="C11" s="60"/>
      <c r="D11" s="60"/>
      <c r="E11" s="369"/>
      <c r="F11" s="59"/>
      <c r="G11" s="284"/>
    </row>
    <row r="12" spans="1:7" ht="19.5">
      <c r="A12" s="368">
        <v>1</v>
      </c>
      <c r="B12" s="373" t="s">
        <v>546</v>
      </c>
      <c r="C12" s="60">
        <v>10000</v>
      </c>
      <c r="D12" s="60">
        <v>9999</v>
      </c>
      <c r="E12" s="472">
        <v>9999</v>
      </c>
      <c r="F12" s="60">
        <v>1</v>
      </c>
      <c r="G12" s="161"/>
    </row>
    <row r="13" spans="1:7" ht="19.5">
      <c r="A13" s="379"/>
      <c r="B13" s="290"/>
      <c r="C13" s="60"/>
      <c r="D13" s="60"/>
      <c r="E13" s="59"/>
      <c r="F13" s="60"/>
      <c r="G13" s="161"/>
    </row>
    <row r="14" spans="1:7" ht="19.5">
      <c r="A14" s="378"/>
      <c r="B14" s="373"/>
      <c r="C14" s="60"/>
      <c r="D14" s="60"/>
      <c r="E14" s="59"/>
      <c r="F14" s="60"/>
      <c r="G14" s="161"/>
    </row>
    <row r="15" spans="1:7" ht="19.5">
      <c r="A15" s="378"/>
      <c r="B15" s="373"/>
      <c r="C15" s="60"/>
      <c r="D15" s="60"/>
      <c r="E15" s="59"/>
      <c r="F15" s="60"/>
      <c r="G15" s="161"/>
    </row>
    <row r="16" spans="1:7" ht="19.5">
      <c r="A16" s="378"/>
      <c r="B16" s="373"/>
      <c r="C16" s="60"/>
      <c r="D16" s="60"/>
      <c r="E16" s="295"/>
      <c r="F16" s="60"/>
      <c r="G16" s="161"/>
    </row>
    <row r="17" spans="1:7" ht="19.5">
      <c r="A17" s="380"/>
      <c r="B17" s="291"/>
      <c r="C17" s="60"/>
      <c r="D17" s="60"/>
      <c r="E17" s="59"/>
      <c r="F17" s="60"/>
      <c r="G17" s="161"/>
    </row>
    <row r="18" spans="1:7" ht="19.5">
      <c r="A18" s="378"/>
      <c r="B18" s="373"/>
      <c r="C18" s="60"/>
      <c r="D18" s="60"/>
      <c r="E18" s="295"/>
      <c r="F18" s="60"/>
      <c r="G18" s="161"/>
    </row>
    <row r="19" spans="1:7" ht="19.5">
      <c r="A19" s="378"/>
      <c r="B19" s="373"/>
      <c r="C19" s="60"/>
      <c r="D19" s="60"/>
      <c r="E19" s="59"/>
      <c r="F19" s="60"/>
      <c r="G19" s="161"/>
    </row>
    <row r="20" spans="1:7" ht="19.5">
      <c r="A20" s="381"/>
      <c r="B20" s="374"/>
      <c r="C20" s="60"/>
      <c r="D20" s="60"/>
      <c r="E20" s="59"/>
      <c r="F20" s="60"/>
      <c r="G20" s="161"/>
    </row>
    <row r="21" spans="1:7" ht="19.5">
      <c r="A21" s="379"/>
      <c r="B21" s="372"/>
      <c r="C21" s="60"/>
      <c r="D21" s="60"/>
      <c r="E21" s="59"/>
      <c r="F21" s="60"/>
      <c r="G21" s="161"/>
    </row>
    <row r="22" spans="1:7" ht="19.5">
      <c r="A22" s="382"/>
      <c r="B22" s="375"/>
      <c r="C22" s="64"/>
      <c r="D22" s="64"/>
      <c r="E22" s="63"/>
      <c r="F22" s="64"/>
      <c r="G22" s="161"/>
    </row>
    <row r="23" spans="1:7" ht="20.25" thickBot="1">
      <c r="A23" s="15"/>
      <c r="B23" s="51" t="s">
        <v>23</v>
      </c>
      <c r="C23" s="75">
        <f>SUM(C9:C22)</f>
        <v>10000</v>
      </c>
      <c r="D23" s="75">
        <f>SUM(D9:D22)</f>
        <v>9999</v>
      </c>
      <c r="E23" s="75">
        <f>SUM(E9:E22)</f>
        <v>9999</v>
      </c>
      <c r="F23" s="75">
        <f>SUM(F9:F22)</f>
        <v>1</v>
      </c>
      <c r="G23" s="389"/>
    </row>
    <row r="24" spans="1:7" ht="20.25" thickTop="1">
      <c r="A24" s="15"/>
      <c r="B24" s="15"/>
      <c r="C24" s="79"/>
      <c r="D24" s="15"/>
      <c r="E24" s="15"/>
      <c r="F24" s="15"/>
      <c r="G24" s="15"/>
    </row>
    <row r="25" spans="1:7" ht="19.5">
      <c r="A25" s="15"/>
      <c r="B25" s="15"/>
      <c r="C25" s="79"/>
      <c r="D25" s="15"/>
      <c r="E25" s="15"/>
      <c r="F25" s="15"/>
      <c r="G25" s="15"/>
    </row>
  </sheetData>
  <mergeCells count="5">
    <mergeCell ref="A5:F5"/>
    <mergeCell ref="A1:F1"/>
    <mergeCell ref="A2:F2"/>
    <mergeCell ref="A3:F3"/>
    <mergeCell ref="A4:F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C22"/>
  <sheetViews>
    <sheetView workbookViewId="0" topLeftCell="A1">
      <selection activeCell="A3" sqref="A3:C3"/>
    </sheetView>
  </sheetViews>
  <sheetFormatPr defaultColWidth="9.140625" defaultRowHeight="12.75"/>
  <cols>
    <col min="1" max="1" width="9.140625" style="15" customWidth="1"/>
    <col min="2" max="2" width="52.00390625" style="15" customWidth="1"/>
    <col min="3" max="3" width="22.28125" style="79" customWidth="1"/>
    <col min="4" max="16384" width="9.140625" style="15" customWidth="1"/>
  </cols>
  <sheetData>
    <row r="1" spans="1:3" ht="19.5">
      <c r="A1" s="461" t="s">
        <v>9</v>
      </c>
      <c r="B1" s="461"/>
      <c r="C1" s="461"/>
    </row>
    <row r="2" spans="1:3" ht="21.75">
      <c r="A2" s="485" t="s">
        <v>368</v>
      </c>
      <c r="B2" s="485"/>
      <c r="C2" s="485"/>
    </row>
    <row r="3" spans="1:3" ht="21.75">
      <c r="A3" s="485" t="s">
        <v>445</v>
      </c>
      <c r="B3" s="485"/>
      <c r="C3" s="485"/>
    </row>
    <row r="4" spans="1:3" ht="21.75">
      <c r="A4" s="485" t="s">
        <v>24</v>
      </c>
      <c r="B4" s="485"/>
      <c r="C4" s="485"/>
    </row>
    <row r="5" spans="1:3" ht="21.75">
      <c r="A5" s="485" t="s">
        <v>430</v>
      </c>
      <c r="B5" s="485"/>
      <c r="C5" s="485"/>
    </row>
    <row r="6" spans="1:3" ht="21.75">
      <c r="A6" s="285"/>
      <c r="B6" s="285"/>
      <c r="C6" s="285"/>
    </row>
    <row r="7" spans="1:3" ht="19.5">
      <c r="A7" s="52" t="s">
        <v>20</v>
      </c>
      <c r="B7" s="52" t="s">
        <v>432</v>
      </c>
      <c r="C7" s="53" t="s">
        <v>431</v>
      </c>
    </row>
    <row r="8" spans="1:3" ht="19.5">
      <c r="A8" s="280"/>
      <c r="B8" s="281" t="s">
        <v>184</v>
      </c>
      <c r="C8" s="58"/>
    </row>
    <row r="9" spans="1:3" ht="19.5">
      <c r="A9" s="160"/>
      <c r="B9" s="282" t="s">
        <v>212</v>
      </c>
      <c r="C9" s="60"/>
    </row>
    <row r="10" spans="1:3" ht="19.5">
      <c r="A10" s="160">
        <v>1</v>
      </c>
      <c r="B10" s="59" t="s">
        <v>255</v>
      </c>
      <c r="C10" s="60"/>
    </row>
    <row r="11" spans="1:3" ht="19.5">
      <c r="A11" s="160"/>
      <c r="B11" s="15" t="s">
        <v>256</v>
      </c>
      <c r="C11" s="60">
        <v>650000</v>
      </c>
    </row>
    <row r="12" spans="1:3" ht="19.5">
      <c r="A12" s="160"/>
      <c r="B12" s="59"/>
      <c r="C12" s="60"/>
    </row>
    <row r="13" spans="1:3" ht="19.5">
      <c r="A13" s="59"/>
      <c r="C13" s="59"/>
    </row>
    <row r="14" spans="1:3" ht="19.5">
      <c r="A14" s="59"/>
      <c r="C14" s="59"/>
    </row>
    <row r="15" spans="1:3" ht="19.5">
      <c r="A15" s="160"/>
      <c r="B15" s="282"/>
      <c r="C15" s="60"/>
    </row>
    <row r="16" spans="1:3" ht="19.5">
      <c r="A16" s="160"/>
      <c r="B16" s="59"/>
      <c r="C16" s="60"/>
    </row>
    <row r="17" spans="1:3" ht="19.5">
      <c r="A17" s="160"/>
      <c r="B17" s="59"/>
      <c r="C17" s="60"/>
    </row>
    <row r="18" spans="1:3" ht="19.5">
      <c r="A18" s="160"/>
      <c r="B18" s="59"/>
      <c r="C18" s="60"/>
    </row>
    <row r="19" spans="1:3" ht="19.5">
      <c r="A19" s="160"/>
      <c r="B19" s="59"/>
      <c r="C19" s="60"/>
    </row>
    <row r="20" spans="1:3" ht="19.5">
      <c r="A20" s="160"/>
      <c r="B20" s="59"/>
      <c r="C20" s="60"/>
    </row>
    <row r="21" spans="1:3" ht="19.5">
      <c r="A21" s="283"/>
      <c r="B21" s="63"/>
      <c r="C21" s="64"/>
    </row>
    <row r="22" spans="2:3" ht="20.25" thickBot="1">
      <c r="B22" s="51" t="s">
        <v>23</v>
      </c>
      <c r="C22" s="75">
        <f>SUM(C8:C21)</f>
        <v>650000</v>
      </c>
    </row>
    <row r="23" ht="20.25" thickTop="1"/>
  </sheetData>
  <mergeCells count="5">
    <mergeCell ref="A1:C1"/>
    <mergeCell ref="A2:C2"/>
    <mergeCell ref="A4:C4"/>
    <mergeCell ref="A5:C5"/>
    <mergeCell ref="A3:C3"/>
  </mergeCells>
  <printOptions/>
  <pageMargins left="1.062992125984252" right="0.5511811023622047" top="0.5905511811023623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D11"/>
  <sheetViews>
    <sheetView workbookViewId="0" topLeftCell="A1">
      <selection activeCell="B13" sqref="B13"/>
    </sheetView>
  </sheetViews>
  <sheetFormatPr defaultColWidth="9.140625" defaultRowHeight="12.75"/>
  <cols>
    <col min="1" max="1" width="9.140625" style="80" customWidth="1"/>
    <col min="2" max="2" width="62.7109375" style="80" customWidth="1"/>
    <col min="3" max="3" width="15.7109375" style="94" customWidth="1"/>
    <col min="4" max="16384" width="9.140625" style="80" customWidth="1"/>
  </cols>
  <sheetData>
    <row r="1" spans="1:2" ht="24">
      <c r="A1" s="353" t="s">
        <v>623</v>
      </c>
      <c r="B1" s="426"/>
    </row>
    <row r="2" spans="1:3" ht="24">
      <c r="A2" s="432" t="s">
        <v>274</v>
      </c>
      <c r="B2" s="432"/>
      <c r="C2" s="432"/>
    </row>
    <row r="3" spans="2:4" ht="24">
      <c r="B3" s="284" t="s">
        <v>624</v>
      </c>
      <c r="C3" s="161">
        <v>22002.5</v>
      </c>
      <c r="D3" s="284"/>
    </row>
    <row r="4" spans="2:4" ht="24">
      <c r="B4" s="284" t="s">
        <v>625</v>
      </c>
      <c r="C4" s="161">
        <v>484190</v>
      </c>
      <c r="D4" s="284"/>
    </row>
    <row r="5" spans="2:4" ht="24">
      <c r="B5" s="284" t="s">
        <v>626</v>
      </c>
      <c r="C5" s="161">
        <v>417.92</v>
      </c>
      <c r="D5" s="284"/>
    </row>
    <row r="6" spans="2:4" ht="24">
      <c r="B6" s="284" t="s">
        <v>627</v>
      </c>
      <c r="C6" s="161">
        <v>3805.44</v>
      </c>
      <c r="D6" s="284"/>
    </row>
    <row r="7" spans="2:4" ht="24">
      <c r="B7" s="284" t="s">
        <v>628</v>
      </c>
      <c r="C7" s="161">
        <v>857259.94</v>
      </c>
      <c r="D7" s="284"/>
    </row>
    <row r="8" spans="2:4" ht="24">
      <c r="B8" s="284" t="s">
        <v>629</v>
      </c>
      <c r="C8" s="161">
        <v>38550</v>
      </c>
      <c r="D8" s="284"/>
    </row>
    <row r="9" spans="2:4" ht="24">
      <c r="B9" s="284" t="s">
        <v>630</v>
      </c>
      <c r="C9" s="161">
        <v>18000</v>
      </c>
      <c r="D9" s="284"/>
    </row>
    <row r="10" spans="2:4" ht="24.75" thickBot="1">
      <c r="B10" s="279" t="s">
        <v>23</v>
      </c>
      <c r="C10" s="289">
        <f>SUM(C3:C9)</f>
        <v>1424225.7999999998</v>
      </c>
      <c r="D10" s="284"/>
    </row>
    <row r="11" spans="2:4" ht="24.75" thickTop="1">
      <c r="B11" s="155"/>
      <c r="C11" s="288"/>
      <c r="D11" s="155"/>
    </row>
  </sheetData>
  <printOptions/>
  <pageMargins left="1.062992125984252" right="0.1968503937007874" top="0.5905511811023623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K132"/>
  <sheetViews>
    <sheetView workbookViewId="0" topLeftCell="A1">
      <selection activeCell="F86" sqref="F86"/>
    </sheetView>
  </sheetViews>
  <sheetFormatPr defaultColWidth="9.140625" defaultRowHeight="12.75"/>
  <cols>
    <col min="1" max="1" width="9.140625" style="1" customWidth="1"/>
    <col min="2" max="2" width="3.28125" style="1" customWidth="1"/>
    <col min="3" max="3" width="44.28125" style="1" customWidth="1"/>
    <col min="4" max="4" width="13.8515625" style="1" customWidth="1"/>
    <col min="5" max="5" width="8.8515625" style="1" customWidth="1"/>
    <col min="6" max="8" width="13.8515625" style="1" customWidth="1"/>
    <col min="9" max="9" width="10.8515625" style="1" customWidth="1"/>
    <col min="10" max="10" width="14.7109375" style="1" customWidth="1"/>
    <col min="11" max="16384" width="9.140625" style="1" customWidth="1"/>
  </cols>
  <sheetData>
    <row r="1" spans="1:10" ht="21.75">
      <c r="A1" s="461" t="s">
        <v>631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0" ht="21.75">
      <c r="A2" s="505" t="s">
        <v>585</v>
      </c>
      <c r="B2" s="505"/>
      <c r="C2" s="505"/>
      <c r="D2" s="505"/>
      <c r="E2" s="505"/>
      <c r="F2" s="505"/>
      <c r="G2" s="505"/>
      <c r="H2" s="505"/>
      <c r="I2" s="505"/>
      <c r="J2" s="505"/>
    </row>
    <row r="3" spans="1:10" ht="21.75">
      <c r="A3" s="505" t="s">
        <v>445</v>
      </c>
      <c r="B3" s="505"/>
      <c r="C3" s="505"/>
      <c r="D3" s="505"/>
      <c r="E3" s="505"/>
      <c r="F3" s="505"/>
      <c r="G3" s="505"/>
      <c r="H3" s="505"/>
      <c r="I3" s="505"/>
      <c r="J3" s="505"/>
    </row>
    <row r="4" spans="1:10" ht="21.75">
      <c r="A4" s="505" t="s">
        <v>558</v>
      </c>
      <c r="B4" s="505"/>
      <c r="C4" s="505"/>
      <c r="D4" s="505"/>
      <c r="E4" s="505"/>
      <c r="F4" s="505"/>
      <c r="G4" s="505"/>
      <c r="H4" s="505"/>
      <c r="I4" s="505"/>
      <c r="J4" s="505"/>
    </row>
    <row r="5" spans="1:10" ht="21.75">
      <c r="A5" s="485" t="s">
        <v>430</v>
      </c>
      <c r="B5" s="485"/>
      <c r="C5" s="485"/>
      <c r="D5" s="485"/>
      <c r="E5" s="485"/>
      <c r="F5" s="485"/>
      <c r="G5" s="485"/>
      <c r="H5" s="485"/>
      <c r="I5" s="485"/>
      <c r="J5" s="485"/>
    </row>
    <row r="6" spans="1:10" ht="21.75">
      <c r="A6" s="394" t="s">
        <v>552</v>
      </c>
      <c r="B6" s="565" t="s">
        <v>432</v>
      </c>
      <c r="C6" s="566"/>
      <c r="D6" s="567" t="s">
        <v>555</v>
      </c>
      <c r="E6" s="568"/>
      <c r="F6" s="394" t="s">
        <v>437</v>
      </c>
      <c r="G6" s="394" t="s">
        <v>439</v>
      </c>
      <c r="H6" s="394" t="s">
        <v>556</v>
      </c>
      <c r="I6" s="394" t="s">
        <v>557</v>
      </c>
      <c r="J6" s="394" t="s">
        <v>52</v>
      </c>
    </row>
    <row r="7" spans="1:10" ht="21.75">
      <c r="A7" s="395" t="s">
        <v>551</v>
      </c>
      <c r="B7" s="563"/>
      <c r="C7" s="564"/>
      <c r="D7" s="395" t="s">
        <v>553</v>
      </c>
      <c r="E7" s="395" t="s">
        <v>554</v>
      </c>
      <c r="F7" s="395"/>
      <c r="G7" s="395"/>
      <c r="H7" s="395" t="s">
        <v>572</v>
      </c>
      <c r="I7" s="395"/>
      <c r="J7" s="395"/>
    </row>
    <row r="8" spans="1:10" ht="21.75">
      <c r="A8" s="397"/>
      <c r="B8" s="398" t="s">
        <v>563</v>
      </c>
      <c r="D8" s="397"/>
      <c r="E8" s="397"/>
      <c r="F8" s="397"/>
      <c r="G8" s="397"/>
      <c r="H8" s="397"/>
      <c r="I8" s="397"/>
      <c r="J8" s="397"/>
    </row>
    <row r="9" spans="1:10" ht="21.75">
      <c r="A9" s="397"/>
      <c r="B9" s="398" t="s">
        <v>562</v>
      </c>
      <c r="D9" s="397"/>
      <c r="E9" s="397"/>
      <c r="F9" s="397"/>
      <c r="G9" s="397"/>
      <c r="H9" s="397"/>
      <c r="I9" s="397"/>
      <c r="J9" s="397"/>
    </row>
    <row r="10" spans="1:10" ht="21.75">
      <c r="A10" s="399" t="s">
        <v>571</v>
      </c>
      <c r="B10" s="473" t="s">
        <v>633</v>
      </c>
      <c r="C10" s="425" t="s">
        <v>632</v>
      </c>
      <c r="D10" s="406"/>
      <c r="E10" s="400"/>
      <c r="F10" s="400"/>
      <c r="G10" s="402"/>
      <c r="H10" s="400"/>
      <c r="I10" s="400"/>
      <c r="J10" s="400" t="s">
        <v>573</v>
      </c>
    </row>
    <row r="11" spans="1:10" ht="21.75">
      <c r="A11" s="400"/>
      <c r="B11" s="417"/>
      <c r="C11" s="425" t="s">
        <v>634</v>
      </c>
      <c r="D11" s="406">
        <v>274500</v>
      </c>
      <c r="E11" s="403" t="s">
        <v>77</v>
      </c>
      <c r="F11" s="401">
        <v>190000</v>
      </c>
      <c r="G11" s="401">
        <v>190000</v>
      </c>
      <c r="H11" s="403" t="s">
        <v>77</v>
      </c>
      <c r="I11" s="403" t="s">
        <v>77</v>
      </c>
      <c r="J11" s="400" t="s">
        <v>574</v>
      </c>
    </row>
    <row r="12" spans="1:10" ht="21.75">
      <c r="A12" s="403"/>
      <c r="B12" s="474" t="s">
        <v>635</v>
      </c>
      <c r="C12" s="425" t="s">
        <v>636</v>
      </c>
      <c r="D12" s="425"/>
      <c r="E12" s="400"/>
      <c r="F12" s="400"/>
      <c r="G12" s="402"/>
      <c r="H12" s="400"/>
      <c r="I12" s="400"/>
      <c r="J12" s="400" t="s">
        <v>575</v>
      </c>
    </row>
    <row r="13" spans="1:10" ht="21.75">
      <c r="A13" s="400"/>
      <c r="B13" s="417"/>
      <c r="C13" s="425" t="s">
        <v>261</v>
      </c>
      <c r="D13" s="406">
        <v>316200</v>
      </c>
      <c r="E13" s="403" t="s">
        <v>77</v>
      </c>
      <c r="F13" s="401">
        <v>220000</v>
      </c>
      <c r="G13" s="401">
        <v>217544</v>
      </c>
      <c r="H13" s="403" t="s">
        <v>77</v>
      </c>
      <c r="I13" s="403" t="s">
        <v>77</v>
      </c>
      <c r="J13" s="404" t="s">
        <v>571</v>
      </c>
    </row>
    <row r="14" spans="1:10" ht="21.75">
      <c r="A14" s="400"/>
      <c r="B14" s="398" t="s">
        <v>564</v>
      </c>
      <c r="D14" s="400"/>
      <c r="E14" s="400"/>
      <c r="F14" s="400"/>
      <c r="G14" s="400"/>
      <c r="H14" s="400"/>
      <c r="I14" s="400"/>
      <c r="J14" s="400"/>
    </row>
    <row r="15" spans="1:10" ht="21.75">
      <c r="A15" s="400"/>
      <c r="B15" s="398" t="s">
        <v>565</v>
      </c>
      <c r="D15" s="400"/>
      <c r="E15" s="400"/>
      <c r="F15" s="400"/>
      <c r="G15" s="400"/>
      <c r="H15" s="400"/>
      <c r="I15" s="400"/>
      <c r="J15" s="400"/>
    </row>
    <row r="16" spans="1:10" ht="21.75">
      <c r="A16" s="405" t="s">
        <v>576</v>
      </c>
      <c r="B16" s="474" t="s">
        <v>637</v>
      </c>
      <c r="C16" s="425" t="s">
        <v>639</v>
      </c>
      <c r="D16" s="425"/>
      <c r="E16" s="400"/>
      <c r="F16" s="400"/>
      <c r="G16" s="400"/>
      <c r="H16" s="400"/>
      <c r="I16" s="400"/>
      <c r="J16" s="400" t="s">
        <v>578</v>
      </c>
    </row>
    <row r="17" spans="1:10" ht="21.75">
      <c r="A17" s="400"/>
      <c r="B17" s="417"/>
      <c r="C17" s="425" t="s">
        <v>638</v>
      </c>
      <c r="D17" s="406">
        <v>18720</v>
      </c>
      <c r="E17" s="403" t="s">
        <v>77</v>
      </c>
      <c r="F17" s="401">
        <v>18720</v>
      </c>
      <c r="G17" s="401">
        <v>18720</v>
      </c>
      <c r="H17" s="403" t="s">
        <v>77</v>
      </c>
      <c r="I17" s="403" t="s">
        <v>77</v>
      </c>
      <c r="J17" s="400" t="s">
        <v>579</v>
      </c>
    </row>
    <row r="18" spans="1:10" ht="21.75">
      <c r="A18" s="405"/>
      <c r="B18" s="474" t="s">
        <v>640</v>
      </c>
      <c r="C18" s="425" t="s">
        <v>641</v>
      </c>
      <c r="D18" s="425"/>
      <c r="E18" s="400"/>
      <c r="F18" s="400"/>
      <c r="G18" s="400"/>
      <c r="H18" s="400"/>
      <c r="I18" s="400"/>
      <c r="J18" s="400" t="s">
        <v>577</v>
      </c>
    </row>
    <row r="19" spans="1:10" ht="21.75">
      <c r="A19" s="400"/>
      <c r="B19" s="417"/>
      <c r="C19" s="425" t="s">
        <v>642</v>
      </c>
      <c r="D19" s="406">
        <v>24000</v>
      </c>
      <c r="E19" s="403" t="s">
        <v>77</v>
      </c>
      <c r="F19" s="401">
        <v>23500</v>
      </c>
      <c r="G19" s="401">
        <v>23500</v>
      </c>
      <c r="H19" s="403" t="s">
        <v>77</v>
      </c>
      <c r="I19" s="403" t="s">
        <v>77</v>
      </c>
      <c r="J19" s="400"/>
    </row>
    <row r="20" spans="1:10" ht="21.75">
      <c r="A20" s="405" t="s">
        <v>566</v>
      </c>
      <c r="B20" s="474" t="s">
        <v>643</v>
      </c>
      <c r="C20" s="425" t="s">
        <v>644</v>
      </c>
      <c r="D20" s="425"/>
      <c r="E20" s="400"/>
      <c r="F20" s="400"/>
      <c r="G20" s="400"/>
      <c r="H20" s="400"/>
      <c r="I20" s="400"/>
      <c r="J20" s="400"/>
    </row>
    <row r="21" spans="1:10" ht="21.75">
      <c r="A21" s="400"/>
      <c r="B21" s="417"/>
      <c r="C21" s="425" t="s">
        <v>645</v>
      </c>
      <c r="D21" s="406">
        <v>12000</v>
      </c>
      <c r="E21" s="403" t="s">
        <v>77</v>
      </c>
      <c r="F21" s="403" t="s">
        <v>77</v>
      </c>
      <c r="G21" s="401">
        <v>11600</v>
      </c>
      <c r="H21" s="403" t="s">
        <v>77</v>
      </c>
      <c r="I21" s="403" t="s">
        <v>77</v>
      </c>
      <c r="J21" s="400"/>
    </row>
    <row r="22" spans="1:10" ht="21.75">
      <c r="A22" s="400"/>
      <c r="B22" s="474" t="s">
        <v>646</v>
      </c>
      <c r="C22" s="425" t="s">
        <v>647</v>
      </c>
      <c r="D22" s="406">
        <v>105280</v>
      </c>
      <c r="E22" s="403" t="s">
        <v>77</v>
      </c>
      <c r="F22" s="406">
        <v>104000</v>
      </c>
      <c r="G22" s="401">
        <v>104000</v>
      </c>
      <c r="H22" s="403" t="s">
        <v>77</v>
      </c>
      <c r="I22" s="403" t="s">
        <v>77</v>
      </c>
      <c r="J22" s="400"/>
    </row>
    <row r="23" spans="1:10" ht="21.75">
      <c r="A23" s="405" t="s">
        <v>581</v>
      </c>
      <c r="B23" s="474" t="s">
        <v>648</v>
      </c>
      <c r="C23" s="425" t="s">
        <v>650</v>
      </c>
      <c r="D23" s="425"/>
      <c r="E23" s="400"/>
      <c r="F23" s="400"/>
      <c r="G23" s="402"/>
      <c r="H23" s="400"/>
      <c r="I23" s="400"/>
      <c r="J23" s="400" t="s">
        <v>578</v>
      </c>
    </row>
    <row r="24" spans="1:10" ht="21.75">
      <c r="A24" s="400"/>
      <c r="B24" s="417"/>
      <c r="C24" s="425" t="s">
        <v>649</v>
      </c>
      <c r="D24" s="406">
        <v>32200</v>
      </c>
      <c r="E24" s="403" t="s">
        <v>77</v>
      </c>
      <c r="F24" s="403" t="s">
        <v>77</v>
      </c>
      <c r="G24" s="401">
        <v>20000</v>
      </c>
      <c r="H24" s="403" t="s">
        <v>77</v>
      </c>
      <c r="I24" s="403" t="s">
        <v>77</v>
      </c>
      <c r="J24" s="400" t="s">
        <v>579</v>
      </c>
    </row>
    <row r="25" spans="1:10" ht="21.75">
      <c r="A25" s="396"/>
      <c r="B25" s="475" t="s">
        <v>651</v>
      </c>
      <c r="C25" s="476" t="s">
        <v>647</v>
      </c>
      <c r="D25" s="406">
        <v>750000</v>
      </c>
      <c r="E25" s="403" t="s">
        <v>77</v>
      </c>
      <c r="F25" s="407">
        <v>744664</v>
      </c>
      <c r="G25" s="401">
        <v>744664</v>
      </c>
      <c r="H25" s="403" t="s">
        <v>77</v>
      </c>
      <c r="I25" s="403" t="s">
        <v>77</v>
      </c>
      <c r="J25" s="396" t="s">
        <v>582</v>
      </c>
    </row>
    <row r="26" spans="1:10" ht="22.5" thickBot="1">
      <c r="A26" s="402"/>
      <c r="B26" s="402"/>
      <c r="C26" s="408" t="s">
        <v>559</v>
      </c>
      <c r="D26" s="409">
        <f>SUM(D11:D25)</f>
        <v>1532900</v>
      </c>
      <c r="E26" s="410" t="s">
        <v>77</v>
      </c>
      <c r="F26" s="409">
        <f>SUM(F11:F25)</f>
        <v>1300884</v>
      </c>
      <c r="G26" s="409">
        <f>SUM(G11:G25)</f>
        <v>1330028</v>
      </c>
      <c r="H26" s="410" t="s">
        <v>77</v>
      </c>
      <c r="I26" s="410" t="s">
        <v>77</v>
      </c>
      <c r="J26" s="423"/>
    </row>
    <row r="27" spans="1:10" ht="22.5" thickTop="1">
      <c r="A27" s="572" t="s">
        <v>263</v>
      </c>
      <c r="B27" s="572"/>
      <c r="C27" s="573"/>
      <c r="D27" s="573"/>
      <c r="E27" s="573"/>
      <c r="F27" s="573"/>
      <c r="G27" s="573"/>
      <c r="H27" s="573"/>
      <c r="I27" s="573"/>
      <c r="J27" s="573"/>
    </row>
    <row r="28" spans="1:10" ht="21.75">
      <c r="A28" s="411" t="s">
        <v>552</v>
      </c>
      <c r="B28" s="565" t="s">
        <v>432</v>
      </c>
      <c r="C28" s="566"/>
      <c r="D28" s="567" t="s">
        <v>555</v>
      </c>
      <c r="E28" s="568"/>
      <c r="F28" s="394" t="s">
        <v>437</v>
      </c>
      <c r="G28" s="394" t="s">
        <v>439</v>
      </c>
      <c r="H28" s="394" t="s">
        <v>556</v>
      </c>
      <c r="I28" s="394" t="s">
        <v>557</v>
      </c>
      <c r="J28" s="394" t="s">
        <v>52</v>
      </c>
    </row>
    <row r="29" spans="1:10" ht="21.75">
      <c r="A29" s="412" t="s">
        <v>551</v>
      </c>
      <c r="B29" s="563"/>
      <c r="C29" s="564"/>
      <c r="D29" s="395" t="s">
        <v>553</v>
      </c>
      <c r="E29" s="395" t="s">
        <v>554</v>
      </c>
      <c r="F29" s="395"/>
      <c r="G29" s="395"/>
      <c r="H29" s="395" t="s">
        <v>572</v>
      </c>
      <c r="I29" s="395"/>
      <c r="J29" s="395"/>
    </row>
    <row r="30" spans="1:10" ht="21.75">
      <c r="A30" s="413"/>
      <c r="B30" s="414" t="s">
        <v>284</v>
      </c>
      <c r="C30" s="40"/>
      <c r="D30" s="415">
        <v>1532900</v>
      </c>
      <c r="E30" s="403" t="s">
        <v>77</v>
      </c>
      <c r="F30" s="401">
        <v>1300884</v>
      </c>
      <c r="G30" s="416">
        <v>1330028</v>
      </c>
      <c r="H30" s="403" t="s">
        <v>77</v>
      </c>
      <c r="I30" s="403" t="s">
        <v>77</v>
      </c>
      <c r="J30" s="394"/>
    </row>
    <row r="31" spans="1:10" ht="21.75">
      <c r="A31" s="417"/>
      <c r="B31" s="398" t="s">
        <v>567</v>
      </c>
      <c r="D31" s="400"/>
      <c r="E31" s="400"/>
      <c r="F31" s="402"/>
      <c r="G31" s="400"/>
      <c r="H31" s="400"/>
      <c r="I31" s="400"/>
      <c r="J31" s="400"/>
    </row>
    <row r="32" spans="1:10" ht="21.75">
      <c r="A32" s="417"/>
      <c r="B32" s="398" t="s">
        <v>568</v>
      </c>
      <c r="D32" s="400"/>
      <c r="E32" s="400"/>
      <c r="F32" s="400"/>
      <c r="G32" s="400"/>
      <c r="H32" s="400"/>
      <c r="I32" s="400"/>
      <c r="J32" s="400"/>
    </row>
    <row r="33" spans="1:10" ht="21.75">
      <c r="A33" s="417"/>
      <c r="B33" s="418" t="s">
        <v>569</v>
      </c>
      <c r="D33" s="400"/>
      <c r="E33" s="400"/>
      <c r="F33" s="400"/>
      <c r="G33" s="400"/>
      <c r="H33" s="400"/>
      <c r="I33" s="400"/>
      <c r="J33" s="400"/>
    </row>
    <row r="34" spans="1:10" ht="21.75">
      <c r="A34" s="417"/>
      <c r="B34" s="418" t="s">
        <v>652</v>
      </c>
      <c r="D34" s="400"/>
      <c r="E34" s="400"/>
      <c r="F34" s="400"/>
      <c r="G34" s="400"/>
      <c r="H34" s="400"/>
      <c r="I34" s="400"/>
      <c r="J34" s="400"/>
    </row>
    <row r="35" spans="1:10" ht="21.75">
      <c r="A35" s="419" t="s">
        <v>580</v>
      </c>
      <c r="B35" s="474" t="s">
        <v>653</v>
      </c>
      <c r="C35" s="423" t="s">
        <v>654</v>
      </c>
      <c r="D35" s="400"/>
      <c r="E35" s="400"/>
      <c r="F35" s="400"/>
      <c r="G35" s="400"/>
      <c r="H35" s="400"/>
      <c r="I35" s="400"/>
      <c r="J35" s="400" t="s">
        <v>578</v>
      </c>
    </row>
    <row r="36" spans="1:10" ht="21.75">
      <c r="A36" s="417"/>
      <c r="B36" s="417"/>
      <c r="C36" s="423" t="s">
        <v>655</v>
      </c>
      <c r="D36" s="401">
        <v>18000</v>
      </c>
      <c r="E36" s="403" t="s">
        <v>77</v>
      </c>
      <c r="F36" s="401">
        <v>18000</v>
      </c>
      <c r="G36" s="401">
        <v>18000</v>
      </c>
      <c r="H36" s="403" t="s">
        <v>77</v>
      </c>
      <c r="I36" s="403" t="s">
        <v>77</v>
      </c>
      <c r="J36" s="400" t="s">
        <v>584</v>
      </c>
    </row>
    <row r="37" spans="1:10" ht="21.75">
      <c r="A37" s="417"/>
      <c r="B37" s="474" t="s">
        <v>658</v>
      </c>
      <c r="C37" s="423" t="s">
        <v>656</v>
      </c>
      <c r="D37" s="400"/>
      <c r="E37" s="400"/>
      <c r="F37" s="400"/>
      <c r="G37" s="400"/>
      <c r="H37" s="400"/>
      <c r="I37" s="400"/>
      <c r="J37" s="400" t="s">
        <v>583</v>
      </c>
    </row>
    <row r="38" spans="1:10" ht="21.75">
      <c r="A38" s="417"/>
      <c r="B38" s="417"/>
      <c r="C38" s="423" t="s">
        <v>657</v>
      </c>
      <c r="D38" s="401">
        <v>49000</v>
      </c>
      <c r="E38" s="403" t="s">
        <v>77</v>
      </c>
      <c r="F38" s="401">
        <v>49000</v>
      </c>
      <c r="G38" s="401">
        <v>49000</v>
      </c>
      <c r="H38" s="403" t="s">
        <v>77</v>
      </c>
      <c r="I38" s="403" t="s">
        <v>77</v>
      </c>
      <c r="J38" s="400"/>
    </row>
    <row r="39" spans="1:10" ht="21.75">
      <c r="A39" s="417"/>
      <c r="B39" s="419" t="s">
        <v>659</v>
      </c>
      <c r="C39" s="423" t="s">
        <v>665</v>
      </c>
      <c r="D39" s="400"/>
      <c r="E39" s="400"/>
      <c r="F39" s="400"/>
      <c r="G39" s="400"/>
      <c r="H39" s="400"/>
      <c r="I39" s="400"/>
      <c r="J39" s="400"/>
    </row>
    <row r="40" spans="1:10" ht="21.75">
      <c r="A40" s="417"/>
      <c r="B40" s="417"/>
      <c r="C40" s="423" t="s">
        <v>687</v>
      </c>
      <c r="D40" s="401">
        <v>76000</v>
      </c>
      <c r="E40" s="403" t="s">
        <v>77</v>
      </c>
      <c r="F40" s="401">
        <v>76000</v>
      </c>
      <c r="G40" s="401">
        <v>76000</v>
      </c>
      <c r="H40" s="403" t="s">
        <v>77</v>
      </c>
      <c r="I40" s="403" t="s">
        <v>77</v>
      </c>
      <c r="J40" s="400"/>
    </row>
    <row r="41" spans="1:10" ht="21.75">
      <c r="A41" s="417"/>
      <c r="B41" s="419" t="s">
        <v>660</v>
      </c>
      <c r="C41" s="425" t="s">
        <v>666</v>
      </c>
      <c r="D41" s="400"/>
      <c r="E41" s="400"/>
      <c r="F41" s="400"/>
      <c r="G41" s="400"/>
      <c r="H41" s="400"/>
      <c r="I41" s="400"/>
      <c r="J41" s="400"/>
    </row>
    <row r="42" spans="1:10" ht="21.75">
      <c r="A42" s="417"/>
      <c r="B42" s="417"/>
      <c r="C42" s="425" t="s">
        <v>718</v>
      </c>
      <c r="D42" s="401">
        <v>40000</v>
      </c>
      <c r="E42" s="403" t="s">
        <v>77</v>
      </c>
      <c r="F42" s="401">
        <v>40000</v>
      </c>
      <c r="G42" s="401">
        <v>40000</v>
      </c>
      <c r="H42" s="403" t="s">
        <v>77</v>
      </c>
      <c r="I42" s="403" t="s">
        <v>77</v>
      </c>
      <c r="J42" s="400"/>
    </row>
    <row r="43" spans="1:10" ht="21.75">
      <c r="A43" s="417"/>
      <c r="B43" s="419" t="s">
        <v>661</v>
      </c>
      <c r="C43" s="425" t="s">
        <v>667</v>
      </c>
      <c r="D43" s="400"/>
      <c r="E43" s="400"/>
      <c r="F43" s="400"/>
      <c r="G43" s="400"/>
      <c r="H43" s="400"/>
      <c r="I43" s="400"/>
      <c r="J43" s="400"/>
    </row>
    <row r="44" spans="1:10" ht="21.75">
      <c r="A44" s="417"/>
      <c r="B44" s="417"/>
      <c r="C44" s="425" t="s">
        <v>668</v>
      </c>
      <c r="D44" s="401">
        <v>6000</v>
      </c>
      <c r="E44" s="403" t="s">
        <v>77</v>
      </c>
      <c r="F44" s="401">
        <v>6000</v>
      </c>
      <c r="G44" s="401">
        <v>6000</v>
      </c>
      <c r="H44" s="400"/>
      <c r="I44" s="400"/>
      <c r="J44" s="400"/>
    </row>
    <row r="45" spans="1:10" ht="21.75">
      <c r="A45" s="417"/>
      <c r="B45" s="419" t="s">
        <v>662</v>
      </c>
      <c r="C45" s="425" t="s">
        <v>669</v>
      </c>
      <c r="D45" s="400"/>
      <c r="E45" s="400"/>
      <c r="F45" s="400"/>
      <c r="G45" s="400"/>
      <c r="H45" s="400"/>
      <c r="I45" s="400"/>
      <c r="J45" s="400"/>
    </row>
    <row r="46" spans="1:10" ht="21.75">
      <c r="A46" s="417"/>
      <c r="B46" s="417"/>
      <c r="C46" s="425" t="s">
        <v>718</v>
      </c>
      <c r="D46" s="401">
        <v>7000</v>
      </c>
      <c r="E46" s="403" t="s">
        <v>77</v>
      </c>
      <c r="F46" s="401">
        <v>7000</v>
      </c>
      <c r="G46" s="401">
        <v>7000</v>
      </c>
      <c r="H46" s="403" t="s">
        <v>77</v>
      </c>
      <c r="I46" s="403" t="s">
        <v>77</v>
      </c>
      <c r="J46" s="400"/>
    </row>
    <row r="47" spans="1:10" ht="21.75">
      <c r="A47" s="417"/>
      <c r="B47" s="419" t="s">
        <v>663</v>
      </c>
      <c r="C47" s="425" t="s">
        <v>670</v>
      </c>
      <c r="D47" s="400"/>
      <c r="E47" s="400"/>
      <c r="F47" s="400"/>
      <c r="G47" s="400"/>
      <c r="H47" s="400"/>
      <c r="I47" s="400"/>
      <c r="J47" s="400"/>
    </row>
    <row r="48" spans="1:10" ht="21.75">
      <c r="A48" s="417"/>
      <c r="B48" s="417"/>
      <c r="C48" s="425" t="s">
        <v>671</v>
      </c>
      <c r="D48" s="401">
        <v>3500</v>
      </c>
      <c r="E48" s="403" t="s">
        <v>77</v>
      </c>
      <c r="F48" s="401">
        <v>3500</v>
      </c>
      <c r="G48" s="401">
        <v>3500</v>
      </c>
      <c r="H48" s="403" t="s">
        <v>77</v>
      </c>
      <c r="I48" s="403" t="s">
        <v>77</v>
      </c>
      <c r="J48" s="400"/>
    </row>
    <row r="49" spans="1:10" ht="21.75">
      <c r="A49" s="417"/>
      <c r="B49" s="419" t="s">
        <v>664</v>
      </c>
      <c r="C49" s="425" t="s">
        <v>672</v>
      </c>
      <c r="D49" s="400"/>
      <c r="E49" s="400"/>
      <c r="F49" s="400"/>
      <c r="G49" s="400"/>
      <c r="H49" s="400"/>
      <c r="I49" s="400"/>
      <c r="J49" s="400"/>
    </row>
    <row r="50" spans="1:10" ht="21.75">
      <c r="A50" s="421"/>
      <c r="B50" s="421"/>
      <c r="C50" s="476" t="s">
        <v>719</v>
      </c>
      <c r="D50" s="401">
        <v>85000</v>
      </c>
      <c r="E50" s="403" t="s">
        <v>77</v>
      </c>
      <c r="F50" s="401">
        <v>85000</v>
      </c>
      <c r="G50" s="401">
        <v>85000</v>
      </c>
      <c r="H50" s="403" t="s">
        <v>77</v>
      </c>
      <c r="I50" s="403" t="s">
        <v>77</v>
      </c>
      <c r="J50" s="396"/>
    </row>
    <row r="51" spans="1:10" ht="22.5" thickBot="1">
      <c r="A51" s="402"/>
      <c r="B51" s="402"/>
      <c r="C51" s="420" t="s">
        <v>560</v>
      </c>
      <c r="D51" s="409">
        <f>SUM(D30:D50)</f>
        <v>1817400</v>
      </c>
      <c r="E51" s="410" t="s">
        <v>77</v>
      </c>
      <c r="F51" s="409">
        <f>SUM(F30:F50)</f>
        <v>1585384</v>
      </c>
      <c r="G51" s="409">
        <f>SUM(G30:G50)</f>
        <v>1614528</v>
      </c>
      <c r="H51" s="410" t="s">
        <v>77</v>
      </c>
      <c r="I51" s="410" t="s">
        <v>77</v>
      </c>
      <c r="J51" s="423"/>
    </row>
    <row r="52" spans="1:10" ht="22.5" thickTop="1">
      <c r="A52" s="402"/>
      <c r="B52" s="402"/>
      <c r="C52" s="420"/>
      <c r="D52" s="477"/>
      <c r="E52" s="434"/>
      <c r="F52" s="477"/>
      <c r="G52" s="477"/>
      <c r="H52" s="434"/>
      <c r="I52" s="434"/>
      <c r="J52" s="423"/>
    </row>
    <row r="53" spans="1:11" ht="21.75">
      <c r="A53" s="574" t="s">
        <v>264</v>
      </c>
      <c r="B53" s="574"/>
      <c r="C53" s="575"/>
      <c r="D53" s="575"/>
      <c r="E53" s="575"/>
      <c r="F53" s="575"/>
      <c r="G53" s="575"/>
      <c r="H53" s="575"/>
      <c r="I53" s="575"/>
      <c r="J53" s="575"/>
      <c r="K53" s="393"/>
    </row>
    <row r="54" spans="1:10" ht="21.75">
      <c r="A54" s="411" t="s">
        <v>552</v>
      </c>
      <c r="B54" s="565" t="s">
        <v>432</v>
      </c>
      <c r="C54" s="566"/>
      <c r="D54" s="567" t="s">
        <v>555</v>
      </c>
      <c r="E54" s="568"/>
      <c r="F54" s="394" t="s">
        <v>437</v>
      </c>
      <c r="G54" s="394" t="s">
        <v>439</v>
      </c>
      <c r="H54" s="394" t="s">
        <v>556</v>
      </c>
      <c r="I54" s="394" t="s">
        <v>557</v>
      </c>
      <c r="J54" s="394" t="s">
        <v>52</v>
      </c>
    </row>
    <row r="55" spans="1:10" ht="21.75">
      <c r="A55" s="412" t="s">
        <v>551</v>
      </c>
      <c r="B55" s="563"/>
      <c r="C55" s="564"/>
      <c r="D55" s="395" t="s">
        <v>553</v>
      </c>
      <c r="E55" s="395" t="s">
        <v>554</v>
      </c>
      <c r="F55" s="395"/>
      <c r="G55" s="395"/>
      <c r="H55" s="395" t="s">
        <v>572</v>
      </c>
      <c r="I55" s="395"/>
      <c r="J55" s="395"/>
    </row>
    <row r="56" spans="1:10" ht="21.75">
      <c r="A56" s="413"/>
      <c r="B56" s="400" t="s">
        <v>284</v>
      </c>
      <c r="D56" s="416">
        <v>1817400</v>
      </c>
      <c r="E56" s="403" t="s">
        <v>77</v>
      </c>
      <c r="F56" s="416">
        <v>1585384</v>
      </c>
      <c r="G56" s="416">
        <v>1614528</v>
      </c>
      <c r="H56" s="403" t="s">
        <v>77</v>
      </c>
      <c r="I56" s="403" t="s">
        <v>77</v>
      </c>
      <c r="J56" s="397"/>
    </row>
    <row r="57" spans="1:10" ht="21.75">
      <c r="A57" s="419" t="s">
        <v>580</v>
      </c>
      <c r="B57" s="419" t="s">
        <v>673</v>
      </c>
      <c r="C57" s="425" t="s">
        <v>683</v>
      </c>
      <c r="D57" s="400"/>
      <c r="E57" s="400"/>
      <c r="F57" s="400"/>
      <c r="G57" s="400"/>
      <c r="H57" s="400"/>
      <c r="I57" s="400"/>
      <c r="J57" s="400" t="s">
        <v>578</v>
      </c>
    </row>
    <row r="58" spans="1:10" ht="21.75">
      <c r="A58" s="417"/>
      <c r="B58" s="417"/>
      <c r="C58" s="425" t="s">
        <v>262</v>
      </c>
      <c r="D58" s="401">
        <v>42000</v>
      </c>
      <c r="E58" s="403" t="s">
        <v>77</v>
      </c>
      <c r="F58" s="401">
        <v>42000</v>
      </c>
      <c r="G58" s="401">
        <v>42000</v>
      </c>
      <c r="H58" s="403" t="s">
        <v>77</v>
      </c>
      <c r="I58" s="403" t="s">
        <v>77</v>
      </c>
      <c r="J58" s="400" t="s">
        <v>584</v>
      </c>
    </row>
    <row r="59" spans="1:10" ht="21.75">
      <c r="A59" s="417"/>
      <c r="B59" s="419" t="s">
        <v>674</v>
      </c>
      <c r="C59" s="425" t="s">
        <v>684</v>
      </c>
      <c r="D59" s="400"/>
      <c r="E59" s="400"/>
      <c r="F59" s="400"/>
      <c r="G59" s="400"/>
      <c r="H59" s="400"/>
      <c r="I59" s="400"/>
      <c r="J59" s="400" t="s">
        <v>583</v>
      </c>
    </row>
    <row r="60" spans="1:10" ht="21.75">
      <c r="A60" s="417"/>
      <c r="B60" s="417"/>
      <c r="C60" s="425" t="s">
        <v>685</v>
      </c>
      <c r="D60" s="401">
        <v>49000</v>
      </c>
      <c r="E60" s="403" t="s">
        <v>77</v>
      </c>
      <c r="F60" s="401">
        <v>49000</v>
      </c>
      <c r="G60" s="401">
        <v>49000</v>
      </c>
      <c r="H60" s="403" t="s">
        <v>77</v>
      </c>
      <c r="I60" s="403" t="s">
        <v>77</v>
      </c>
      <c r="J60" s="400"/>
    </row>
    <row r="61" spans="1:10" ht="21.75">
      <c r="A61" s="417"/>
      <c r="B61" s="419" t="s">
        <v>675</v>
      </c>
      <c r="C61" s="425" t="s">
        <v>686</v>
      </c>
      <c r="D61" s="400"/>
      <c r="E61" s="400"/>
      <c r="F61" s="400"/>
      <c r="G61" s="400"/>
      <c r="H61" s="400"/>
      <c r="I61" s="400"/>
      <c r="J61" s="400"/>
    </row>
    <row r="62" spans="1:10" ht="21.75">
      <c r="A62" s="417"/>
      <c r="B62" s="417"/>
      <c r="C62" s="425" t="s">
        <v>687</v>
      </c>
      <c r="D62" s="401">
        <v>20000</v>
      </c>
      <c r="E62" s="403" t="s">
        <v>77</v>
      </c>
      <c r="F62" s="401">
        <v>20000</v>
      </c>
      <c r="G62" s="401">
        <v>20000</v>
      </c>
      <c r="H62" s="403" t="s">
        <v>77</v>
      </c>
      <c r="I62" s="403" t="s">
        <v>77</v>
      </c>
      <c r="J62" s="400"/>
    </row>
    <row r="63" spans="1:10" ht="21.75">
      <c r="A63" s="417"/>
      <c r="B63" s="419" t="s">
        <v>677</v>
      </c>
      <c r="C63" s="425" t="s">
        <v>688</v>
      </c>
      <c r="D63" s="400"/>
      <c r="E63" s="400"/>
      <c r="F63" s="400"/>
      <c r="G63" s="400"/>
      <c r="H63" s="400"/>
      <c r="I63" s="400"/>
      <c r="J63" s="400"/>
    </row>
    <row r="64" spans="1:10" ht="21.75">
      <c r="A64" s="417"/>
      <c r="B64" s="417"/>
      <c r="C64" s="425" t="s">
        <v>720</v>
      </c>
      <c r="D64" s="401">
        <v>30000</v>
      </c>
      <c r="E64" s="403" t="s">
        <v>77</v>
      </c>
      <c r="F64" s="401">
        <v>30000</v>
      </c>
      <c r="G64" s="401">
        <v>30000</v>
      </c>
      <c r="H64" s="403" t="s">
        <v>77</v>
      </c>
      <c r="I64" s="403" t="s">
        <v>77</v>
      </c>
      <c r="J64" s="400"/>
    </row>
    <row r="65" spans="1:10" ht="21.75">
      <c r="A65" s="417"/>
      <c r="B65" s="419" t="s">
        <v>676</v>
      </c>
      <c r="C65" s="425" t="s">
        <v>689</v>
      </c>
      <c r="D65" s="400"/>
      <c r="E65" s="400"/>
      <c r="F65" s="400"/>
      <c r="G65" s="400"/>
      <c r="H65" s="400"/>
      <c r="I65" s="400"/>
      <c r="J65" s="400"/>
    </row>
    <row r="66" spans="1:10" ht="21.75">
      <c r="A66" s="417"/>
      <c r="B66" s="417"/>
      <c r="C66" s="425" t="s">
        <v>714</v>
      </c>
      <c r="D66" s="406">
        <v>53000</v>
      </c>
      <c r="E66" s="403" t="s">
        <v>77</v>
      </c>
      <c r="F66" s="401">
        <v>53000</v>
      </c>
      <c r="G66" s="401">
        <v>53000</v>
      </c>
      <c r="H66" s="403" t="s">
        <v>77</v>
      </c>
      <c r="I66" s="403" t="s">
        <v>77</v>
      </c>
      <c r="J66" s="400"/>
    </row>
    <row r="67" spans="1:10" ht="21.75">
      <c r="A67" s="417"/>
      <c r="B67" s="419" t="s">
        <v>678</v>
      </c>
      <c r="C67" s="425" t="s">
        <v>690</v>
      </c>
      <c r="D67" s="400"/>
      <c r="E67" s="400"/>
      <c r="F67" s="400"/>
      <c r="G67" s="400"/>
      <c r="H67" s="400"/>
      <c r="I67" s="400"/>
      <c r="J67" s="400"/>
    </row>
    <row r="68" spans="1:10" ht="21.75">
      <c r="A68" s="417"/>
      <c r="B68" s="417"/>
      <c r="C68" s="425" t="s">
        <v>691</v>
      </c>
      <c r="D68" s="401">
        <v>6000</v>
      </c>
      <c r="E68" s="403" t="s">
        <v>77</v>
      </c>
      <c r="F68" s="401">
        <v>6000</v>
      </c>
      <c r="G68" s="401">
        <v>6000</v>
      </c>
      <c r="H68" s="403" t="s">
        <v>77</v>
      </c>
      <c r="I68" s="403" t="s">
        <v>77</v>
      </c>
      <c r="J68" s="400"/>
    </row>
    <row r="69" spans="1:10" ht="21.75">
      <c r="A69" s="417"/>
      <c r="B69" s="419" t="s">
        <v>679</v>
      </c>
      <c r="C69" s="425" t="s">
        <v>692</v>
      </c>
      <c r="D69" s="400"/>
      <c r="E69" s="400"/>
      <c r="F69" s="400"/>
      <c r="G69" s="400"/>
      <c r="H69" s="400"/>
      <c r="I69" s="400"/>
      <c r="J69" s="400"/>
    </row>
    <row r="70" spans="1:10" ht="21.75">
      <c r="A70" s="417"/>
      <c r="B70" s="417"/>
      <c r="C70" s="425" t="s">
        <v>693</v>
      </c>
      <c r="D70" s="401">
        <v>26900</v>
      </c>
      <c r="E70" s="403" t="s">
        <v>77</v>
      </c>
      <c r="F70" s="401">
        <v>26900</v>
      </c>
      <c r="G70" s="401">
        <v>26900</v>
      </c>
      <c r="H70" s="403" t="s">
        <v>77</v>
      </c>
      <c r="I70" s="403" t="s">
        <v>77</v>
      </c>
      <c r="J70" s="400"/>
    </row>
    <row r="71" spans="1:10" ht="21.75">
      <c r="A71" s="417"/>
      <c r="B71" s="419" t="s">
        <v>680</v>
      </c>
      <c r="C71" s="425" t="s">
        <v>694</v>
      </c>
      <c r="D71" s="400"/>
      <c r="E71" s="400"/>
      <c r="F71" s="400"/>
      <c r="G71" s="400"/>
      <c r="H71" s="400"/>
      <c r="I71" s="400"/>
      <c r="J71" s="400"/>
    </row>
    <row r="72" spans="1:10" ht="21.75">
      <c r="A72" s="417"/>
      <c r="B72" s="417"/>
      <c r="C72" s="425" t="s">
        <v>721</v>
      </c>
      <c r="D72" s="401">
        <v>9000</v>
      </c>
      <c r="E72" s="403" t="s">
        <v>77</v>
      </c>
      <c r="F72" s="401">
        <v>9000</v>
      </c>
      <c r="G72" s="401">
        <v>9000</v>
      </c>
      <c r="H72" s="403" t="s">
        <v>77</v>
      </c>
      <c r="I72" s="403" t="s">
        <v>77</v>
      </c>
      <c r="J72" s="400"/>
    </row>
    <row r="73" spans="1:10" ht="21.75">
      <c r="A73" s="417"/>
      <c r="B73" s="419" t="s">
        <v>681</v>
      </c>
      <c r="C73" s="425" t="s">
        <v>695</v>
      </c>
      <c r="D73" s="400"/>
      <c r="E73" s="400"/>
      <c r="F73" s="400"/>
      <c r="G73" s="400"/>
      <c r="H73" s="400"/>
      <c r="I73" s="400"/>
      <c r="J73" s="400"/>
    </row>
    <row r="74" spans="1:10" ht="21.75">
      <c r="A74" s="417"/>
      <c r="B74" s="417"/>
      <c r="C74" s="425" t="s">
        <v>262</v>
      </c>
      <c r="D74" s="401">
        <v>50000</v>
      </c>
      <c r="E74" s="403" t="s">
        <v>77</v>
      </c>
      <c r="F74" s="401">
        <v>50000</v>
      </c>
      <c r="G74" s="401">
        <v>50000</v>
      </c>
      <c r="H74" s="403" t="s">
        <v>77</v>
      </c>
      <c r="I74" s="403" t="s">
        <v>77</v>
      </c>
      <c r="J74" s="400"/>
    </row>
    <row r="75" spans="1:10" ht="21.75">
      <c r="A75" s="417"/>
      <c r="B75" s="419" t="s">
        <v>682</v>
      </c>
      <c r="C75" s="425" t="s">
        <v>696</v>
      </c>
      <c r="D75" s="400"/>
      <c r="E75" s="400"/>
      <c r="F75" s="400"/>
      <c r="G75" s="400"/>
      <c r="H75" s="400"/>
      <c r="I75" s="400"/>
      <c r="J75" s="400"/>
    </row>
    <row r="76" spans="1:10" ht="21.75">
      <c r="A76" s="417"/>
      <c r="B76" s="417"/>
      <c r="C76" s="425" t="s">
        <v>697</v>
      </c>
      <c r="D76" s="401">
        <v>63000</v>
      </c>
      <c r="E76" s="403" t="s">
        <v>77</v>
      </c>
      <c r="F76" s="401">
        <v>63000</v>
      </c>
      <c r="G76" s="401">
        <v>63000</v>
      </c>
      <c r="H76" s="403" t="s">
        <v>77</v>
      </c>
      <c r="I76" s="403" t="s">
        <v>77</v>
      </c>
      <c r="J76" s="400"/>
    </row>
    <row r="77" spans="1:10" ht="21.75">
      <c r="A77" s="421"/>
      <c r="B77" s="421"/>
      <c r="C77" s="476"/>
      <c r="D77" s="400"/>
      <c r="E77" s="400"/>
      <c r="F77" s="400"/>
      <c r="G77" s="400"/>
      <c r="H77" s="400"/>
      <c r="I77" s="400"/>
      <c r="J77" s="396"/>
    </row>
    <row r="78" spans="1:10" ht="22.5" thickBot="1">
      <c r="A78" s="402"/>
      <c r="B78" s="402"/>
      <c r="C78" s="420" t="s">
        <v>561</v>
      </c>
      <c r="D78" s="409">
        <f>SUM(D56:D76)</f>
        <v>2166300</v>
      </c>
      <c r="E78" s="410" t="s">
        <v>77</v>
      </c>
      <c r="F78" s="409">
        <f>SUM(F56:F76)</f>
        <v>1934284</v>
      </c>
      <c r="G78" s="409">
        <f>SUM(G56:G76)</f>
        <v>1963428</v>
      </c>
      <c r="H78" s="410" t="s">
        <v>77</v>
      </c>
      <c r="I78" s="410" t="s">
        <v>77</v>
      </c>
      <c r="J78" s="423"/>
    </row>
    <row r="79" spans="1:11" ht="22.5" thickTop="1">
      <c r="A79" s="574" t="s">
        <v>570</v>
      </c>
      <c r="B79" s="574"/>
      <c r="C79" s="575"/>
      <c r="D79" s="575"/>
      <c r="E79" s="575"/>
      <c r="F79" s="575"/>
      <c r="G79" s="575"/>
      <c r="H79" s="575"/>
      <c r="I79" s="575"/>
      <c r="J79" s="575"/>
      <c r="K79" s="393"/>
    </row>
    <row r="80" spans="1:10" ht="21.75">
      <c r="A80" s="394" t="s">
        <v>552</v>
      </c>
      <c r="B80" s="565" t="s">
        <v>432</v>
      </c>
      <c r="C80" s="566"/>
      <c r="D80" s="567" t="s">
        <v>555</v>
      </c>
      <c r="E80" s="568"/>
      <c r="F80" s="394" t="s">
        <v>437</v>
      </c>
      <c r="G80" s="394" t="s">
        <v>439</v>
      </c>
      <c r="H80" s="394" t="s">
        <v>556</v>
      </c>
      <c r="I80" s="394" t="s">
        <v>557</v>
      </c>
      <c r="J80" s="394" t="s">
        <v>52</v>
      </c>
    </row>
    <row r="81" spans="1:10" ht="21.75">
      <c r="A81" s="395" t="s">
        <v>551</v>
      </c>
      <c r="B81" s="563"/>
      <c r="C81" s="564"/>
      <c r="D81" s="395" t="s">
        <v>553</v>
      </c>
      <c r="E81" s="395" t="s">
        <v>554</v>
      </c>
      <c r="F81" s="395"/>
      <c r="G81" s="395"/>
      <c r="H81" s="395" t="s">
        <v>572</v>
      </c>
      <c r="I81" s="395"/>
      <c r="J81" s="395"/>
    </row>
    <row r="82" spans="1:10" ht="21.75">
      <c r="A82" s="413"/>
      <c r="B82" s="400" t="s">
        <v>284</v>
      </c>
      <c r="C82" s="40"/>
      <c r="D82" s="422">
        <v>2166300</v>
      </c>
      <c r="E82" s="403" t="s">
        <v>77</v>
      </c>
      <c r="F82" s="416">
        <v>1934284</v>
      </c>
      <c r="G82" s="416">
        <v>1963428</v>
      </c>
      <c r="H82" s="403" t="s">
        <v>77</v>
      </c>
      <c r="I82" s="403" t="s">
        <v>77</v>
      </c>
      <c r="J82" s="397"/>
    </row>
    <row r="83" spans="1:10" ht="21.75">
      <c r="A83" s="419" t="s">
        <v>580</v>
      </c>
      <c r="B83" s="419" t="s">
        <v>698</v>
      </c>
      <c r="C83" s="425" t="s">
        <v>708</v>
      </c>
      <c r="D83" s="423"/>
      <c r="E83" s="400"/>
      <c r="F83" s="400"/>
      <c r="G83" s="400"/>
      <c r="H83" s="400"/>
      <c r="I83" s="400"/>
      <c r="J83" s="400" t="s">
        <v>578</v>
      </c>
    </row>
    <row r="84" spans="1:10" ht="21.75">
      <c r="A84" s="417"/>
      <c r="B84" s="417"/>
      <c r="C84" s="425" t="s">
        <v>722</v>
      </c>
      <c r="D84" s="424">
        <v>95000</v>
      </c>
      <c r="E84" s="403" t="s">
        <v>77</v>
      </c>
      <c r="F84" s="401">
        <v>95000</v>
      </c>
      <c r="G84" s="424">
        <v>95000</v>
      </c>
      <c r="H84" s="403" t="s">
        <v>77</v>
      </c>
      <c r="I84" s="403" t="s">
        <v>77</v>
      </c>
      <c r="J84" s="400" t="s">
        <v>584</v>
      </c>
    </row>
    <row r="85" spans="1:10" ht="21.75">
      <c r="A85" s="417"/>
      <c r="B85" s="419" t="s">
        <v>699</v>
      </c>
      <c r="C85" s="425" t="s">
        <v>709</v>
      </c>
      <c r="D85" s="423"/>
      <c r="E85" s="400"/>
      <c r="F85" s="400"/>
      <c r="G85" s="423"/>
      <c r="H85" s="400"/>
      <c r="I85" s="400"/>
      <c r="J85" s="400" t="s">
        <v>583</v>
      </c>
    </row>
    <row r="86" spans="1:10" ht="21.75">
      <c r="A86" s="417"/>
      <c r="B86" s="417"/>
      <c r="C86" s="425" t="s">
        <v>723</v>
      </c>
      <c r="D86" s="424">
        <v>22000</v>
      </c>
      <c r="E86" s="403" t="s">
        <v>77</v>
      </c>
      <c r="F86" s="401">
        <v>22000</v>
      </c>
      <c r="G86" s="424">
        <v>22000</v>
      </c>
      <c r="H86" s="403" t="s">
        <v>77</v>
      </c>
      <c r="I86" s="403" t="s">
        <v>77</v>
      </c>
      <c r="J86" s="400"/>
    </row>
    <row r="87" spans="1:10" ht="21.75">
      <c r="A87" s="417"/>
      <c r="B87" s="419" t="s">
        <v>700</v>
      </c>
      <c r="C87" s="425" t="s">
        <v>710</v>
      </c>
      <c r="D87" s="423"/>
      <c r="E87" s="400"/>
      <c r="F87" s="400"/>
      <c r="G87" s="423"/>
      <c r="H87" s="400"/>
      <c r="I87" s="400"/>
      <c r="J87" s="400"/>
    </row>
    <row r="88" spans="1:10" ht="21.75">
      <c r="A88" s="417"/>
      <c r="B88" s="417"/>
      <c r="C88" s="425" t="s">
        <v>261</v>
      </c>
      <c r="D88" s="424">
        <v>27000</v>
      </c>
      <c r="E88" s="403" t="s">
        <v>77</v>
      </c>
      <c r="F88" s="401">
        <v>27000</v>
      </c>
      <c r="G88" s="424">
        <v>27000</v>
      </c>
      <c r="H88" s="403" t="s">
        <v>77</v>
      </c>
      <c r="I88" s="403" t="s">
        <v>77</v>
      </c>
      <c r="J88" s="400"/>
    </row>
    <row r="89" spans="1:10" ht="21.75">
      <c r="A89" s="417"/>
      <c r="B89" s="419" t="s">
        <v>701</v>
      </c>
      <c r="C89" s="425" t="s">
        <v>724</v>
      </c>
      <c r="D89" s="423"/>
      <c r="E89" s="400"/>
      <c r="F89" s="400"/>
      <c r="G89" s="423"/>
      <c r="H89" s="400"/>
      <c r="I89" s="400"/>
      <c r="J89" s="400"/>
    </row>
    <row r="90" spans="1:10" ht="21.75">
      <c r="A90" s="417"/>
      <c r="B90" s="417"/>
      <c r="C90" s="425" t="s">
        <v>262</v>
      </c>
      <c r="D90" s="424">
        <v>26000</v>
      </c>
      <c r="E90" s="403" t="s">
        <v>77</v>
      </c>
      <c r="F90" s="401">
        <v>26000</v>
      </c>
      <c r="G90" s="424">
        <v>26000</v>
      </c>
      <c r="H90" s="403" t="s">
        <v>77</v>
      </c>
      <c r="I90" s="403" t="s">
        <v>77</v>
      </c>
      <c r="J90" s="400"/>
    </row>
    <row r="91" spans="1:10" ht="21.75">
      <c r="A91" s="417"/>
      <c r="B91" s="419" t="s">
        <v>702</v>
      </c>
      <c r="C91" s="425" t="s">
        <v>711</v>
      </c>
      <c r="D91" s="423"/>
      <c r="E91" s="400"/>
      <c r="F91" s="400"/>
      <c r="G91" s="423"/>
      <c r="H91" s="400"/>
      <c r="I91" s="400"/>
      <c r="J91" s="400"/>
    </row>
    <row r="92" spans="1:10" ht="21.75">
      <c r="A92" s="417"/>
      <c r="B92" s="417"/>
      <c r="C92" s="425" t="s">
        <v>725</v>
      </c>
      <c r="D92" s="424">
        <v>10000</v>
      </c>
      <c r="E92" s="403" t="s">
        <v>77</v>
      </c>
      <c r="F92" s="401">
        <v>10000</v>
      </c>
      <c r="G92" s="424">
        <v>10000</v>
      </c>
      <c r="H92" s="403" t="s">
        <v>77</v>
      </c>
      <c r="I92" s="403" t="s">
        <v>77</v>
      </c>
      <c r="J92" s="400"/>
    </row>
    <row r="93" spans="1:10" ht="21.75">
      <c r="A93" s="417"/>
      <c r="B93" s="419" t="s">
        <v>703</v>
      </c>
      <c r="C93" s="425" t="s">
        <v>712</v>
      </c>
      <c r="D93" s="423"/>
      <c r="E93" s="400"/>
      <c r="F93" s="400"/>
      <c r="G93" s="423"/>
      <c r="H93" s="400"/>
      <c r="I93" s="400"/>
      <c r="J93" s="400"/>
    </row>
    <row r="94" spans="1:10" ht="21.75">
      <c r="A94" s="417"/>
      <c r="B94" s="417"/>
      <c r="C94" s="425" t="s">
        <v>726</v>
      </c>
      <c r="D94" s="423"/>
      <c r="E94" s="400"/>
      <c r="F94" s="400"/>
      <c r="G94" s="423"/>
      <c r="H94" s="400"/>
      <c r="I94" s="400"/>
      <c r="J94" s="400"/>
    </row>
    <row r="95" spans="1:10" ht="21.75">
      <c r="A95" s="417"/>
      <c r="B95" s="417"/>
      <c r="C95" s="425" t="s">
        <v>261</v>
      </c>
      <c r="D95" s="424">
        <v>33000</v>
      </c>
      <c r="E95" s="403" t="s">
        <v>77</v>
      </c>
      <c r="F95" s="401">
        <v>33000</v>
      </c>
      <c r="G95" s="424">
        <v>33000</v>
      </c>
      <c r="H95" s="403" t="s">
        <v>77</v>
      </c>
      <c r="I95" s="403" t="s">
        <v>77</v>
      </c>
      <c r="J95" s="400"/>
    </row>
    <row r="96" spans="1:10" ht="21.75">
      <c r="A96" s="417"/>
      <c r="B96" s="419" t="s">
        <v>704</v>
      </c>
      <c r="C96" s="425" t="s">
        <v>713</v>
      </c>
      <c r="D96" s="423"/>
      <c r="E96" s="400"/>
      <c r="F96" s="400"/>
      <c r="G96" s="423"/>
      <c r="H96" s="400"/>
      <c r="I96" s="400"/>
      <c r="J96" s="400"/>
    </row>
    <row r="97" spans="1:10" ht="21.75">
      <c r="A97" s="417"/>
      <c r="B97" s="417"/>
      <c r="C97" s="425" t="s">
        <v>727</v>
      </c>
      <c r="D97" s="424">
        <v>47000</v>
      </c>
      <c r="E97" s="403" t="s">
        <v>77</v>
      </c>
      <c r="F97" s="401">
        <v>47000</v>
      </c>
      <c r="G97" s="424">
        <v>47000</v>
      </c>
      <c r="H97" s="403" t="s">
        <v>77</v>
      </c>
      <c r="I97" s="403" t="s">
        <v>77</v>
      </c>
      <c r="J97" s="400"/>
    </row>
    <row r="98" spans="1:10" ht="21.75">
      <c r="A98" s="417"/>
      <c r="B98" s="419" t="s">
        <v>705</v>
      </c>
      <c r="C98" s="425" t="s">
        <v>728</v>
      </c>
      <c r="D98" s="423"/>
      <c r="E98" s="400"/>
      <c r="F98" s="400"/>
      <c r="G98" s="400"/>
      <c r="H98" s="400"/>
      <c r="I98" s="400"/>
      <c r="J98" s="400"/>
    </row>
    <row r="99" spans="1:10" ht="21.75">
      <c r="A99" s="417"/>
      <c r="B99" s="417"/>
      <c r="C99" s="425" t="s">
        <v>714</v>
      </c>
      <c r="D99" s="406">
        <v>64000</v>
      </c>
      <c r="E99" s="403" t="s">
        <v>77</v>
      </c>
      <c r="F99" s="401">
        <v>64000</v>
      </c>
      <c r="G99" s="401">
        <v>64000</v>
      </c>
      <c r="H99" s="403" t="s">
        <v>77</v>
      </c>
      <c r="I99" s="403" t="s">
        <v>77</v>
      </c>
      <c r="J99" s="400"/>
    </row>
    <row r="100" spans="1:10" ht="21.75">
      <c r="A100" s="417"/>
      <c r="B100" s="419" t="s">
        <v>706</v>
      </c>
      <c r="C100" s="425" t="s">
        <v>715</v>
      </c>
      <c r="D100" s="425"/>
      <c r="E100" s="400"/>
      <c r="F100" s="400"/>
      <c r="G100" s="400"/>
      <c r="H100" s="400"/>
      <c r="I100" s="400"/>
      <c r="J100" s="400"/>
    </row>
    <row r="101" spans="1:10" ht="21.75">
      <c r="A101" s="417"/>
      <c r="B101" s="417"/>
      <c r="C101" s="425" t="s">
        <v>716</v>
      </c>
      <c r="D101" s="406">
        <v>30000</v>
      </c>
      <c r="E101" s="403" t="s">
        <v>77</v>
      </c>
      <c r="F101" s="401">
        <v>30000</v>
      </c>
      <c r="G101" s="401">
        <v>30000</v>
      </c>
      <c r="H101" s="403" t="s">
        <v>77</v>
      </c>
      <c r="I101" s="403" t="s">
        <v>77</v>
      </c>
      <c r="J101" s="400"/>
    </row>
    <row r="102" spans="1:10" ht="21.75">
      <c r="A102" s="417"/>
      <c r="B102" s="419" t="s">
        <v>707</v>
      </c>
      <c r="C102" s="425" t="s">
        <v>717</v>
      </c>
      <c r="D102" s="425"/>
      <c r="E102" s="400"/>
      <c r="F102" s="400"/>
      <c r="G102" s="400"/>
      <c r="H102" s="400"/>
      <c r="I102" s="400"/>
      <c r="J102" s="400"/>
    </row>
    <row r="103" spans="1:10" ht="21.75">
      <c r="A103" s="421"/>
      <c r="B103" s="421"/>
      <c r="C103" s="476" t="s">
        <v>729</v>
      </c>
      <c r="D103" s="406">
        <v>37000</v>
      </c>
      <c r="E103" s="403" t="s">
        <v>77</v>
      </c>
      <c r="F103" s="401">
        <v>37000</v>
      </c>
      <c r="G103" s="401">
        <v>37000</v>
      </c>
      <c r="H103" s="403" t="s">
        <v>77</v>
      </c>
      <c r="I103" s="403" t="s">
        <v>77</v>
      </c>
      <c r="J103" s="396"/>
    </row>
    <row r="104" spans="1:10" ht="22.5" thickBot="1">
      <c r="A104" s="402"/>
      <c r="B104" s="402"/>
      <c r="C104" s="420" t="s">
        <v>23</v>
      </c>
      <c r="D104" s="409">
        <f>SUM(D82:D103)</f>
        <v>2557300</v>
      </c>
      <c r="E104" s="410" t="s">
        <v>77</v>
      </c>
      <c r="F104" s="409">
        <f>SUM(F82:F103)</f>
        <v>2325284</v>
      </c>
      <c r="G104" s="409">
        <f>SUM(G82:G103)</f>
        <v>2354428</v>
      </c>
      <c r="H104" s="410" t="s">
        <v>77</v>
      </c>
      <c r="I104" s="410" t="s">
        <v>77</v>
      </c>
      <c r="J104" s="423"/>
    </row>
    <row r="105" spans="1:11" ht="22.5" thickTop="1">
      <c r="A105" s="569"/>
      <c r="B105" s="569"/>
      <c r="C105" s="570"/>
      <c r="D105" s="570"/>
      <c r="E105" s="570"/>
      <c r="F105" s="570"/>
      <c r="G105" s="570"/>
      <c r="H105" s="570"/>
      <c r="I105" s="570"/>
      <c r="J105" s="571"/>
      <c r="K105" s="392"/>
    </row>
    <row r="106" spans="1:11" ht="21.75">
      <c r="A106" s="96"/>
      <c r="B106" s="96"/>
      <c r="C106" s="96"/>
      <c r="D106" s="520"/>
      <c r="E106" s="520"/>
      <c r="F106" s="96"/>
      <c r="G106" s="96"/>
      <c r="H106" s="96"/>
      <c r="I106" s="96"/>
      <c r="J106" s="96"/>
      <c r="K106" s="393"/>
    </row>
    <row r="107" spans="1:11" ht="21.75">
      <c r="A107" s="96"/>
      <c r="B107" s="96"/>
      <c r="C107" s="123"/>
      <c r="D107" s="96"/>
      <c r="E107" s="96"/>
      <c r="F107" s="96"/>
      <c r="G107" s="96"/>
      <c r="H107" s="96"/>
      <c r="I107" s="96"/>
      <c r="J107" s="96"/>
      <c r="K107" s="393"/>
    </row>
    <row r="108" spans="1:11" ht="21.75">
      <c r="A108" s="123"/>
      <c r="B108" s="123"/>
      <c r="C108" s="393"/>
      <c r="D108" s="123"/>
      <c r="E108" s="123"/>
      <c r="F108" s="123"/>
      <c r="G108" s="393"/>
      <c r="H108" s="393"/>
      <c r="I108" s="393"/>
      <c r="J108" s="393"/>
      <c r="K108" s="393"/>
    </row>
    <row r="109" spans="1:11" ht="21.75">
      <c r="A109" s="123"/>
      <c r="B109" s="123"/>
      <c r="C109" s="393"/>
      <c r="D109" s="123"/>
      <c r="E109" s="123"/>
      <c r="F109" s="123"/>
      <c r="G109" s="393"/>
      <c r="H109" s="393"/>
      <c r="I109" s="393"/>
      <c r="J109" s="393"/>
      <c r="K109" s="393"/>
    </row>
    <row r="110" spans="1:11" ht="21.75">
      <c r="A110" s="123"/>
      <c r="B110" s="123"/>
      <c r="C110" s="393"/>
      <c r="D110" s="123"/>
      <c r="E110" s="123"/>
      <c r="F110" s="123"/>
      <c r="G110" s="393"/>
      <c r="H110" s="393"/>
      <c r="I110" s="393"/>
      <c r="J110" s="393"/>
      <c r="K110" s="393"/>
    </row>
    <row r="111" spans="1:11" ht="21.75">
      <c r="A111" s="123"/>
      <c r="B111" s="123"/>
      <c r="C111" s="393"/>
      <c r="D111" s="123"/>
      <c r="E111" s="123"/>
      <c r="F111" s="123"/>
      <c r="G111" s="393"/>
      <c r="H111" s="393"/>
      <c r="I111" s="393"/>
      <c r="J111" s="393"/>
      <c r="K111" s="393"/>
    </row>
    <row r="112" spans="1:11" ht="21.75">
      <c r="A112" s="123"/>
      <c r="B112" s="123"/>
      <c r="C112" s="393"/>
      <c r="D112" s="123"/>
      <c r="E112" s="123"/>
      <c r="F112" s="123"/>
      <c r="G112" s="393"/>
      <c r="H112" s="393"/>
      <c r="I112" s="393"/>
      <c r="J112" s="393"/>
      <c r="K112" s="393"/>
    </row>
    <row r="113" spans="1:11" ht="21.75">
      <c r="A113" s="123"/>
      <c r="B113" s="123"/>
      <c r="C113" s="393"/>
      <c r="D113" s="123"/>
      <c r="E113" s="123"/>
      <c r="F113" s="123"/>
      <c r="G113" s="393"/>
      <c r="H113" s="393"/>
      <c r="I113" s="393"/>
      <c r="J113" s="393"/>
      <c r="K113" s="393"/>
    </row>
    <row r="114" spans="1:11" ht="21.75">
      <c r="A114" s="123"/>
      <c r="B114" s="123"/>
      <c r="C114" s="393"/>
      <c r="D114" s="123"/>
      <c r="E114" s="123"/>
      <c r="F114" s="123"/>
      <c r="G114" s="393"/>
      <c r="H114" s="393"/>
      <c r="I114" s="393"/>
      <c r="J114" s="393"/>
      <c r="K114" s="393"/>
    </row>
    <row r="115" spans="1:11" ht="21.75">
      <c r="A115" s="123"/>
      <c r="B115" s="123"/>
      <c r="C115" s="393"/>
      <c r="D115" s="123"/>
      <c r="E115" s="123"/>
      <c r="F115" s="123"/>
      <c r="G115" s="393"/>
      <c r="H115" s="393"/>
      <c r="I115" s="393"/>
      <c r="J115" s="393"/>
      <c r="K115" s="393"/>
    </row>
    <row r="116" spans="1:11" ht="21.75">
      <c r="A116" s="123"/>
      <c r="B116" s="123"/>
      <c r="C116" s="393"/>
      <c r="D116" s="123"/>
      <c r="E116" s="123"/>
      <c r="F116" s="123"/>
      <c r="G116" s="393"/>
      <c r="H116" s="393"/>
      <c r="I116" s="393"/>
      <c r="J116" s="393"/>
      <c r="K116" s="393"/>
    </row>
    <row r="117" spans="1:11" ht="21.75">
      <c r="A117" s="123"/>
      <c r="B117" s="123"/>
      <c r="C117" s="393"/>
      <c r="D117" s="123"/>
      <c r="E117" s="123"/>
      <c r="F117" s="123"/>
      <c r="G117" s="393"/>
      <c r="H117" s="393"/>
      <c r="I117" s="393"/>
      <c r="J117" s="393"/>
      <c r="K117" s="393"/>
    </row>
    <row r="118" spans="1:11" ht="21.75">
      <c r="A118" s="123"/>
      <c r="B118" s="123"/>
      <c r="C118" s="393"/>
      <c r="D118" s="123"/>
      <c r="E118" s="123"/>
      <c r="F118" s="123"/>
      <c r="G118" s="393"/>
      <c r="H118" s="393"/>
      <c r="I118" s="393"/>
      <c r="J118" s="393"/>
      <c r="K118" s="393"/>
    </row>
    <row r="119" spans="1:11" ht="21.75">
      <c r="A119" s="123"/>
      <c r="B119" s="123"/>
      <c r="C119" s="123"/>
      <c r="D119" s="123"/>
      <c r="E119" s="123"/>
      <c r="F119" s="123"/>
      <c r="G119" s="393"/>
      <c r="H119" s="393"/>
      <c r="I119" s="393"/>
      <c r="J119" s="393"/>
      <c r="K119" s="393"/>
    </row>
    <row r="120" spans="1:11" ht="21.75">
      <c r="A120" s="393"/>
      <c r="B120" s="393"/>
      <c r="C120" s="123"/>
      <c r="D120" s="123"/>
      <c r="E120" s="393"/>
      <c r="F120" s="393"/>
      <c r="G120" s="393"/>
      <c r="H120" s="393"/>
      <c r="I120" s="393"/>
      <c r="J120" s="393"/>
      <c r="K120" s="393"/>
    </row>
    <row r="121" spans="1:11" ht="21.75">
      <c r="A121" s="393"/>
      <c r="B121" s="393"/>
      <c r="C121" s="123"/>
      <c r="D121" s="123"/>
      <c r="E121" s="393"/>
      <c r="F121" s="393"/>
      <c r="G121" s="393"/>
      <c r="H121" s="393"/>
      <c r="I121" s="393"/>
      <c r="J121" s="393"/>
      <c r="K121" s="393"/>
    </row>
    <row r="122" spans="1:11" ht="21.75">
      <c r="A122" s="393"/>
      <c r="B122" s="393"/>
      <c r="C122" s="123"/>
      <c r="D122" s="123"/>
      <c r="E122" s="393"/>
      <c r="F122" s="393"/>
      <c r="G122" s="393"/>
      <c r="H122" s="393"/>
      <c r="I122" s="393"/>
      <c r="J122" s="393"/>
      <c r="K122" s="393"/>
    </row>
    <row r="123" spans="1:11" ht="21.75">
      <c r="A123" s="393"/>
      <c r="B123" s="393"/>
      <c r="C123" s="123"/>
      <c r="D123" s="123"/>
      <c r="E123" s="393"/>
      <c r="F123" s="393"/>
      <c r="G123" s="393"/>
      <c r="H123" s="393"/>
      <c r="I123" s="393"/>
      <c r="J123" s="393"/>
      <c r="K123" s="393"/>
    </row>
    <row r="124" spans="1:11" ht="21.75">
      <c r="A124" s="393"/>
      <c r="B124" s="393"/>
      <c r="C124" s="123"/>
      <c r="D124" s="123"/>
      <c r="E124" s="393"/>
      <c r="F124" s="393"/>
      <c r="G124" s="393"/>
      <c r="H124" s="393"/>
      <c r="I124" s="393"/>
      <c r="J124" s="393"/>
      <c r="K124" s="393"/>
    </row>
    <row r="125" spans="1:11" ht="21.75">
      <c r="A125" s="393"/>
      <c r="B125" s="393"/>
      <c r="C125" s="123"/>
      <c r="D125" s="123"/>
      <c r="E125" s="393"/>
      <c r="F125" s="393"/>
      <c r="G125" s="393"/>
      <c r="H125" s="393"/>
      <c r="I125" s="393"/>
      <c r="J125" s="393"/>
      <c r="K125" s="393"/>
    </row>
    <row r="126" spans="1:11" ht="21.75">
      <c r="A126" s="393"/>
      <c r="B126" s="393"/>
      <c r="C126" s="123"/>
      <c r="D126" s="123"/>
      <c r="E126" s="393"/>
      <c r="F126" s="393"/>
      <c r="G126" s="393"/>
      <c r="H126" s="393"/>
      <c r="I126" s="393"/>
      <c r="J126" s="393"/>
      <c r="K126" s="393"/>
    </row>
    <row r="127" spans="1:11" ht="21.75">
      <c r="A127" s="393"/>
      <c r="B127" s="393"/>
      <c r="C127" s="123"/>
      <c r="D127" s="123"/>
      <c r="E127" s="393"/>
      <c r="F127" s="393"/>
      <c r="G127" s="393"/>
      <c r="H127" s="393"/>
      <c r="I127" s="393"/>
      <c r="J127" s="393"/>
      <c r="K127" s="393"/>
    </row>
    <row r="128" spans="1:11" ht="21.75">
      <c r="A128" s="393"/>
      <c r="B128" s="393"/>
      <c r="C128" s="123"/>
      <c r="D128" s="123"/>
      <c r="E128" s="393"/>
      <c r="F128" s="393"/>
      <c r="G128" s="393"/>
      <c r="H128" s="393"/>
      <c r="I128" s="393"/>
      <c r="J128" s="393"/>
      <c r="K128" s="393"/>
    </row>
    <row r="129" spans="1:11" ht="21.75">
      <c r="A129" s="393"/>
      <c r="B129" s="393"/>
      <c r="C129" s="393"/>
      <c r="D129" s="393"/>
      <c r="E129" s="393"/>
      <c r="F129" s="393"/>
      <c r="G129" s="393"/>
      <c r="H129" s="393"/>
      <c r="I129" s="393"/>
      <c r="J129" s="393"/>
      <c r="K129" s="393"/>
    </row>
    <row r="130" spans="1:11" ht="21.75">
      <c r="A130" s="393"/>
      <c r="B130" s="393"/>
      <c r="C130" s="96"/>
      <c r="D130" s="393"/>
      <c r="E130" s="393"/>
      <c r="F130" s="393"/>
      <c r="G130" s="393"/>
      <c r="H130" s="393"/>
      <c r="I130" s="393"/>
      <c r="J130" s="393"/>
      <c r="K130" s="393"/>
    </row>
    <row r="131" spans="1:11" ht="21.75">
      <c r="A131" s="393"/>
      <c r="B131" s="393"/>
      <c r="C131" s="393"/>
      <c r="D131" s="393"/>
      <c r="E131" s="393"/>
      <c r="F131" s="393"/>
      <c r="G131" s="393"/>
      <c r="H131" s="393"/>
      <c r="I131" s="393"/>
      <c r="J131" s="393"/>
      <c r="K131" s="393"/>
    </row>
    <row r="132" spans="1:11" ht="21.75">
      <c r="A132" s="393"/>
      <c r="B132" s="393"/>
      <c r="C132" s="393"/>
      <c r="D132" s="393"/>
      <c r="E132" s="393"/>
      <c r="F132" s="393"/>
      <c r="G132" s="393"/>
      <c r="H132" s="393"/>
      <c r="I132" s="393"/>
      <c r="J132" s="393"/>
      <c r="K132" s="393"/>
    </row>
  </sheetData>
  <mergeCells count="22">
    <mergeCell ref="A105:J105"/>
    <mergeCell ref="D106:E106"/>
    <mergeCell ref="A27:J27"/>
    <mergeCell ref="D28:E28"/>
    <mergeCell ref="A53:J53"/>
    <mergeCell ref="D54:E54"/>
    <mergeCell ref="D80:E80"/>
    <mergeCell ref="A79:J79"/>
    <mergeCell ref="B55:C55"/>
    <mergeCell ref="B80:C80"/>
    <mergeCell ref="A3:J3"/>
    <mergeCell ref="D6:E6"/>
    <mergeCell ref="A1:J1"/>
    <mergeCell ref="A2:J2"/>
    <mergeCell ref="A4:J4"/>
    <mergeCell ref="A5:J5"/>
    <mergeCell ref="B6:C6"/>
    <mergeCell ref="B81:C81"/>
    <mergeCell ref="B7:C7"/>
    <mergeCell ref="B28:C28"/>
    <mergeCell ref="B29:C29"/>
    <mergeCell ref="B54:C54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/>
  <dimension ref="A1:O48"/>
  <sheetViews>
    <sheetView zoomScaleSheetLayoutView="100" workbookViewId="0" topLeftCell="A1">
      <selection activeCell="J51" sqref="J51"/>
    </sheetView>
  </sheetViews>
  <sheetFormatPr defaultColWidth="9.140625" defaultRowHeight="12.75"/>
  <cols>
    <col min="1" max="1" width="13.57421875" style="296" customWidth="1"/>
    <col min="2" max="2" width="12.00390625" style="298" customWidth="1"/>
    <col min="3" max="3" width="12.28125" style="298" customWidth="1"/>
    <col min="4" max="4" width="11.28125" style="298" customWidth="1"/>
    <col min="5" max="5" width="9.140625" style="298" customWidth="1"/>
    <col min="6" max="6" width="11.28125" style="298" customWidth="1"/>
    <col min="7" max="7" width="10.00390625" style="298" customWidth="1"/>
    <col min="8" max="8" width="11.28125" style="298" customWidth="1"/>
    <col min="9" max="9" width="10.140625" style="298" customWidth="1"/>
    <col min="10" max="10" width="9.7109375" style="298" customWidth="1"/>
    <col min="11" max="11" width="9.140625" style="298" customWidth="1"/>
    <col min="12" max="12" width="11.421875" style="298" customWidth="1"/>
    <col min="13" max="13" width="12.00390625" style="298" customWidth="1"/>
    <col min="14" max="14" width="9.421875" style="298" customWidth="1"/>
    <col min="15" max="16384" width="10.7109375" style="296" customWidth="1"/>
  </cols>
  <sheetData>
    <row r="1" spans="1:14" ht="18.75">
      <c r="A1" s="579" t="s">
        <v>14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</row>
    <row r="2" spans="1:14" ht="18.75" customHeight="1">
      <c r="A2" s="580" t="s">
        <v>446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</row>
    <row r="3" spans="1:14" ht="18.75">
      <c r="A3" s="520" t="s">
        <v>260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</row>
    <row r="4" spans="1:14" ht="15">
      <c r="A4" s="581" t="s">
        <v>50</v>
      </c>
      <c r="B4" s="583" t="s">
        <v>79</v>
      </c>
      <c r="C4" s="585" t="s">
        <v>23</v>
      </c>
      <c r="D4" s="186" t="s">
        <v>148</v>
      </c>
      <c r="E4" s="186" t="s">
        <v>150</v>
      </c>
      <c r="F4" s="583" t="s">
        <v>152</v>
      </c>
      <c r="G4" s="583" t="s">
        <v>153</v>
      </c>
      <c r="H4" s="186" t="s">
        <v>154</v>
      </c>
      <c r="I4" s="186" t="s">
        <v>156</v>
      </c>
      <c r="J4" s="186" t="s">
        <v>158</v>
      </c>
      <c r="K4" s="583" t="s">
        <v>168</v>
      </c>
      <c r="L4" s="583" t="s">
        <v>169</v>
      </c>
      <c r="M4" s="583" t="s">
        <v>120</v>
      </c>
      <c r="N4" s="587"/>
    </row>
    <row r="5" spans="1:14" ht="15">
      <c r="A5" s="582"/>
      <c r="B5" s="584"/>
      <c r="C5" s="586"/>
      <c r="D5" s="187" t="s">
        <v>149</v>
      </c>
      <c r="E5" s="187" t="s">
        <v>151</v>
      </c>
      <c r="F5" s="584"/>
      <c r="G5" s="584"/>
      <c r="H5" s="187" t="s">
        <v>155</v>
      </c>
      <c r="I5" s="187" t="s">
        <v>157</v>
      </c>
      <c r="J5" s="187" t="s">
        <v>159</v>
      </c>
      <c r="K5" s="584"/>
      <c r="L5" s="584"/>
      <c r="M5" s="584"/>
      <c r="N5" s="587"/>
    </row>
    <row r="6" spans="1:14" ht="15">
      <c r="A6" s="322" t="s">
        <v>160</v>
      </c>
      <c r="B6" s="323"/>
      <c r="C6" s="324"/>
      <c r="D6" s="325"/>
      <c r="E6" s="324"/>
      <c r="F6" s="324"/>
      <c r="G6" s="324"/>
      <c r="H6" s="324"/>
      <c r="I6" s="324"/>
      <c r="J6" s="324"/>
      <c r="K6" s="324"/>
      <c r="L6" s="324"/>
      <c r="M6" s="324"/>
      <c r="N6" s="210"/>
    </row>
    <row r="7" spans="1:14" ht="13.5" customHeight="1">
      <c r="A7" s="306" t="s">
        <v>120</v>
      </c>
      <c r="B7" s="307">
        <v>1800196</v>
      </c>
      <c r="C7" s="308">
        <f aca="true" t="shared" si="0" ref="C7:C14">SUM(D7:N7)</f>
        <v>552870</v>
      </c>
      <c r="D7" s="309">
        <v>0</v>
      </c>
      <c r="E7" s="308">
        <v>0</v>
      </c>
      <c r="F7" s="308">
        <v>0</v>
      </c>
      <c r="G7" s="308">
        <v>0</v>
      </c>
      <c r="H7" s="308">
        <v>0</v>
      </c>
      <c r="I7" s="308">
        <v>0</v>
      </c>
      <c r="J7" s="303">
        <v>0</v>
      </c>
      <c r="K7" s="303">
        <v>0</v>
      </c>
      <c r="L7" s="303">
        <v>0</v>
      </c>
      <c r="M7" s="303">
        <v>552870</v>
      </c>
      <c r="N7" s="210"/>
    </row>
    <row r="8" spans="1:14" ht="13.5" customHeight="1">
      <c r="A8" s="300" t="s">
        <v>452</v>
      </c>
      <c r="B8" s="303">
        <v>0</v>
      </c>
      <c r="C8" s="301">
        <f t="shared" si="0"/>
        <v>4400836</v>
      </c>
      <c r="D8" s="303">
        <v>0</v>
      </c>
      <c r="E8" s="303">
        <v>0</v>
      </c>
      <c r="F8" s="303">
        <v>0</v>
      </c>
      <c r="G8" s="303">
        <v>0</v>
      </c>
      <c r="H8" s="303">
        <v>0</v>
      </c>
      <c r="I8" s="303">
        <v>0</v>
      </c>
      <c r="J8" s="303">
        <v>0</v>
      </c>
      <c r="K8" s="303">
        <v>0</v>
      </c>
      <c r="L8" s="303">
        <v>0</v>
      </c>
      <c r="M8" s="301">
        <v>4400836</v>
      </c>
      <c r="N8" s="210"/>
    </row>
    <row r="9" spans="1:14" ht="14.25" customHeight="1">
      <c r="A9" s="302" t="s">
        <v>121</v>
      </c>
      <c r="B9" s="303">
        <v>4416807</v>
      </c>
      <c r="C9" s="303">
        <f t="shared" si="0"/>
        <v>4231668</v>
      </c>
      <c r="D9" s="303">
        <v>3842308</v>
      </c>
      <c r="E9" s="303">
        <v>0</v>
      </c>
      <c r="F9" s="303">
        <v>0</v>
      </c>
      <c r="G9" s="303">
        <v>0</v>
      </c>
      <c r="H9" s="303">
        <v>389360</v>
      </c>
      <c r="I9" s="303">
        <v>0</v>
      </c>
      <c r="J9" s="303">
        <v>0</v>
      </c>
      <c r="K9" s="303">
        <v>0</v>
      </c>
      <c r="L9" s="303">
        <v>0</v>
      </c>
      <c r="M9" s="303">
        <v>0</v>
      </c>
      <c r="N9" s="210"/>
    </row>
    <row r="10" spans="1:14" ht="14.25" customHeight="1">
      <c r="A10" s="300" t="s">
        <v>122</v>
      </c>
      <c r="B10" s="301">
        <v>134424</v>
      </c>
      <c r="C10" s="301">
        <f t="shared" si="0"/>
        <v>130620</v>
      </c>
      <c r="D10" s="301">
        <v>130620</v>
      </c>
      <c r="E10" s="301">
        <v>0</v>
      </c>
      <c r="F10" s="301">
        <v>0</v>
      </c>
      <c r="G10" s="301">
        <v>0</v>
      </c>
      <c r="H10" s="301">
        <v>0</v>
      </c>
      <c r="I10" s="301">
        <v>0</v>
      </c>
      <c r="J10" s="301">
        <v>0</v>
      </c>
      <c r="K10" s="301">
        <v>0</v>
      </c>
      <c r="L10" s="301">
        <v>0</v>
      </c>
      <c r="M10" s="301">
        <v>0</v>
      </c>
      <c r="N10" s="210"/>
    </row>
    <row r="11" spans="1:14" ht="14.25" customHeight="1">
      <c r="A11" s="302" t="s">
        <v>123</v>
      </c>
      <c r="B11" s="303">
        <v>1062777</v>
      </c>
      <c r="C11" s="303">
        <f t="shared" si="0"/>
        <v>615720</v>
      </c>
      <c r="D11" s="303">
        <v>456780</v>
      </c>
      <c r="E11" s="303">
        <v>0</v>
      </c>
      <c r="F11" s="303">
        <v>2940</v>
      </c>
      <c r="G11" s="303">
        <v>0</v>
      </c>
      <c r="H11" s="303">
        <v>156000</v>
      </c>
      <c r="I11" s="303">
        <v>0</v>
      </c>
      <c r="J11" s="303">
        <v>0</v>
      </c>
      <c r="K11" s="303">
        <v>0</v>
      </c>
      <c r="L11" s="303">
        <v>0</v>
      </c>
      <c r="M11" s="303">
        <v>0</v>
      </c>
      <c r="N11" s="210"/>
    </row>
    <row r="12" spans="1:14" ht="14.25" customHeight="1">
      <c r="A12" s="302" t="s">
        <v>447</v>
      </c>
      <c r="B12" s="303">
        <v>0</v>
      </c>
      <c r="C12" s="303">
        <f t="shared" si="0"/>
        <v>206720</v>
      </c>
      <c r="D12" s="303">
        <v>0</v>
      </c>
      <c r="E12" s="303">
        <v>0</v>
      </c>
      <c r="F12" s="303">
        <v>206720</v>
      </c>
      <c r="G12" s="303">
        <v>0</v>
      </c>
      <c r="H12" s="303">
        <v>0</v>
      </c>
      <c r="I12" s="303">
        <v>0</v>
      </c>
      <c r="J12" s="303">
        <v>0</v>
      </c>
      <c r="K12" s="303">
        <v>0</v>
      </c>
      <c r="L12" s="303">
        <v>0</v>
      </c>
      <c r="M12" s="303">
        <v>0</v>
      </c>
      <c r="N12" s="210"/>
    </row>
    <row r="13" spans="1:14" ht="14.25" customHeight="1">
      <c r="A13" s="300" t="s">
        <v>25</v>
      </c>
      <c r="B13" s="301">
        <v>1510600</v>
      </c>
      <c r="C13" s="301">
        <f t="shared" si="0"/>
        <v>1193310</v>
      </c>
      <c r="D13" s="301">
        <v>1067471</v>
      </c>
      <c r="E13" s="301">
        <v>0</v>
      </c>
      <c r="F13" s="301">
        <v>0</v>
      </c>
      <c r="G13" s="301">
        <v>0</v>
      </c>
      <c r="H13" s="301">
        <v>125839</v>
      </c>
      <c r="I13" s="301">
        <v>0</v>
      </c>
      <c r="J13" s="301">
        <v>0</v>
      </c>
      <c r="K13" s="301">
        <v>0</v>
      </c>
      <c r="L13" s="301">
        <v>0</v>
      </c>
      <c r="M13" s="301">
        <v>0</v>
      </c>
      <c r="N13" s="210"/>
    </row>
    <row r="14" spans="1:14" ht="14.25" customHeight="1">
      <c r="A14" s="302" t="s">
        <v>124</v>
      </c>
      <c r="B14" s="303">
        <v>2435360</v>
      </c>
      <c r="C14" s="303">
        <f t="shared" si="0"/>
        <v>1912796.5</v>
      </c>
      <c r="D14" s="303">
        <v>843912.5</v>
      </c>
      <c r="E14" s="303">
        <v>60685</v>
      </c>
      <c r="F14" s="303">
        <v>298860</v>
      </c>
      <c r="G14" s="303">
        <v>55382</v>
      </c>
      <c r="H14" s="303">
        <v>305437</v>
      </c>
      <c r="I14" s="303">
        <v>257050</v>
      </c>
      <c r="J14" s="303">
        <v>81470</v>
      </c>
      <c r="K14" s="303">
        <v>10000</v>
      </c>
      <c r="L14" s="303">
        <v>0</v>
      </c>
      <c r="M14" s="303">
        <v>0</v>
      </c>
      <c r="N14" s="210"/>
    </row>
    <row r="15" spans="1:14" ht="14.25" customHeight="1">
      <c r="A15" s="302" t="s">
        <v>448</v>
      </c>
      <c r="B15" s="303">
        <v>0</v>
      </c>
      <c r="C15" s="303">
        <v>10000</v>
      </c>
      <c r="D15" s="303">
        <v>0</v>
      </c>
      <c r="E15" s="303">
        <v>0</v>
      </c>
      <c r="F15" s="303">
        <v>0</v>
      </c>
      <c r="G15" s="303">
        <v>0</v>
      </c>
      <c r="H15" s="303">
        <v>0</v>
      </c>
      <c r="I15" s="303">
        <v>10000</v>
      </c>
      <c r="J15" s="303">
        <v>0</v>
      </c>
      <c r="K15" s="303">
        <v>0</v>
      </c>
      <c r="L15" s="303">
        <v>0</v>
      </c>
      <c r="M15" s="303">
        <v>0</v>
      </c>
      <c r="N15" s="210"/>
    </row>
    <row r="16" spans="1:14" ht="14.25" customHeight="1">
      <c r="A16" s="300" t="s">
        <v>125</v>
      </c>
      <c r="B16" s="301">
        <v>766686</v>
      </c>
      <c r="C16" s="303">
        <f aca="true" t="shared" si="1" ref="C16:C21">SUM(D16:N16)</f>
        <v>666466.5</v>
      </c>
      <c r="D16" s="301">
        <v>315748.05</v>
      </c>
      <c r="E16" s="301">
        <v>0</v>
      </c>
      <c r="F16" s="301">
        <v>76511.45</v>
      </c>
      <c r="G16" s="301">
        <v>0</v>
      </c>
      <c r="H16" s="301">
        <v>60782</v>
      </c>
      <c r="I16" s="301">
        <v>0</v>
      </c>
      <c r="J16" s="301">
        <v>0</v>
      </c>
      <c r="K16" s="303">
        <v>4950</v>
      </c>
      <c r="L16" s="301">
        <v>208475</v>
      </c>
      <c r="M16" s="301">
        <v>0</v>
      </c>
      <c r="N16" s="210"/>
    </row>
    <row r="17" spans="1:14" ht="14.25" customHeight="1">
      <c r="A17" s="302" t="s">
        <v>449</v>
      </c>
      <c r="B17" s="303">
        <v>0</v>
      </c>
      <c r="C17" s="303">
        <f t="shared" si="1"/>
        <v>12000</v>
      </c>
      <c r="D17" s="303">
        <v>0</v>
      </c>
      <c r="E17" s="303">
        <v>0</v>
      </c>
      <c r="F17" s="303">
        <v>12000</v>
      </c>
      <c r="G17" s="303">
        <v>0</v>
      </c>
      <c r="H17" s="303">
        <v>0</v>
      </c>
      <c r="I17" s="303">
        <v>0</v>
      </c>
      <c r="J17" s="303">
        <v>0</v>
      </c>
      <c r="K17" s="303">
        <v>0</v>
      </c>
      <c r="L17" s="303">
        <v>0</v>
      </c>
      <c r="M17" s="303">
        <v>0</v>
      </c>
      <c r="N17" s="210"/>
    </row>
    <row r="18" spans="1:14" ht="14.25" customHeight="1">
      <c r="A18" s="300" t="s">
        <v>126</v>
      </c>
      <c r="B18" s="301">
        <v>1116500</v>
      </c>
      <c r="C18" s="301">
        <f t="shared" si="1"/>
        <v>1067199.43</v>
      </c>
      <c r="D18" s="301">
        <v>186134.78</v>
      </c>
      <c r="E18" s="301">
        <v>0</v>
      </c>
      <c r="F18" s="303">
        <v>0</v>
      </c>
      <c r="G18" s="301">
        <v>0</v>
      </c>
      <c r="H18" s="303">
        <v>0</v>
      </c>
      <c r="I18" s="303">
        <v>0</v>
      </c>
      <c r="J18" s="301">
        <v>0</v>
      </c>
      <c r="K18" s="301">
        <v>0</v>
      </c>
      <c r="L18" s="301">
        <v>881064.65</v>
      </c>
      <c r="M18" s="301">
        <v>0</v>
      </c>
      <c r="N18" s="210"/>
    </row>
    <row r="19" spans="1:14" ht="14.25" customHeight="1">
      <c r="A19" s="302" t="s">
        <v>127</v>
      </c>
      <c r="B19" s="303">
        <v>200000</v>
      </c>
      <c r="C19" s="303">
        <f t="shared" si="1"/>
        <v>140000</v>
      </c>
      <c r="D19" s="303">
        <v>30000</v>
      </c>
      <c r="E19" s="303">
        <v>0</v>
      </c>
      <c r="F19" s="303">
        <v>0</v>
      </c>
      <c r="G19" s="303">
        <v>110000</v>
      </c>
      <c r="H19" s="301">
        <v>0</v>
      </c>
      <c r="I19" s="301">
        <v>0</v>
      </c>
      <c r="J19" s="303">
        <v>0</v>
      </c>
      <c r="K19" s="303">
        <v>0</v>
      </c>
      <c r="L19" s="303">
        <v>0</v>
      </c>
      <c r="M19" s="303">
        <v>0</v>
      </c>
      <c r="N19" s="210"/>
    </row>
    <row r="20" spans="1:14" ht="14.25" customHeight="1">
      <c r="A20" s="302" t="s">
        <v>450</v>
      </c>
      <c r="B20" s="303">
        <v>250500</v>
      </c>
      <c r="C20" s="303">
        <f t="shared" si="1"/>
        <v>225400</v>
      </c>
      <c r="D20" s="303">
        <v>162400</v>
      </c>
      <c r="E20" s="303">
        <v>0</v>
      </c>
      <c r="F20" s="301">
        <v>0</v>
      </c>
      <c r="G20" s="303">
        <v>0</v>
      </c>
      <c r="H20" s="303">
        <v>63000</v>
      </c>
      <c r="I20" s="303">
        <v>0</v>
      </c>
      <c r="J20" s="303">
        <v>0</v>
      </c>
      <c r="K20" s="303">
        <v>0</v>
      </c>
      <c r="L20" s="303">
        <v>0</v>
      </c>
      <c r="M20" s="303">
        <v>0</v>
      </c>
      <c r="N20" s="210"/>
    </row>
    <row r="21" spans="1:14" ht="14.25" customHeight="1">
      <c r="A21" s="302" t="s">
        <v>453</v>
      </c>
      <c r="B21" s="303">
        <v>1794000</v>
      </c>
      <c r="C21" s="303">
        <f t="shared" si="1"/>
        <v>1772900</v>
      </c>
      <c r="D21" s="303">
        <v>0</v>
      </c>
      <c r="E21" s="303">
        <v>0</v>
      </c>
      <c r="F21" s="303">
        <v>0</v>
      </c>
      <c r="G21" s="303">
        <v>0</v>
      </c>
      <c r="H21" s="303">
        <v>1456900</v>
      </c>
      <c r="I21" s="303">
        <v>0</v>
      </c>
      <c r="J21" s="303">
        <v>0</v>
      </c>
      <c r="K21" s="303">
        <v>0</v>
      </c>
      <c r="L21" s="303">
        <v>316000</v>
      </c>
      <c r="M21" s="303">
        <v>0</v>
      </c>
      <c r="N21" s="210"/>
    </row>
    <row r="22" spans="1:14" ht="14.25" customHeight="1">
      <c r="A22" s="302" t="s">
        <v>444</v>
      </c>
      <c r="B22" s="303">
        <v>0</v>
      </c>
      <c r="C22" s="303">
        <v>0</v>
      </c>
      <c r="D22" s="303">
        <v>0</v>
      </c>
      <c r="E22" s="303">
        <v>0</v>
      </c>
      <c r="F22" s="303">
        <v>0</v>
      </c>
      <c r="G22" s="303">
        <v>0</v>
      </c>
      <c r="H22" s="303">
        <v>0</v>
      </c>
      <c r="I22" s="303">
        <v>0</v>
      </c>
      <c r="J22" s="303">
        <v>0</v>
      </c>
      <c r="K22" s="303">
        <v>0</v>
      </c>
      <c r="L22" s="303">
        <v>0</v>
      </c>
      <c r="M22" s="303">
        <v>0</v>
      </c>
      <c r="N22" s="210"/>
    </row>
    <row r="23" spans="1:14" ht="14.25" customHeight="1">
      <c r="A23" s="302" t="s">
        <v>453</v>
      </c>
      <c r="B23" s="303">
        <v>0</v>
      </c>
      <c r="C23" s="303">
        <f>SUM(D23:N23)</f>
        <v>1287741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303">
        <v>1287741</v>
      </c>
      <c r="M23" s="303">
        <v>0</v>
      </c>
      <c r="N23" s="210"/>
    </row>
    <row r="24" spans="1:14" ht="14.25" customHeight="1">
      <c r="A24" s="302" t="s">
        <v>454</v>
      </c>
      <c r="B24" s="303">
        <v>0</v>
      </c>
      <c r="C24" s="303">
        <v>0</v>
      </c>
      <c r="D24" s="303">
        <v>0</v>
      </c>
      <c r="E24" s="303">
        <v>0</v>
      </c>
      <c r="F24" s="303">
        <v>0</v>
      </c>
      <c r="G24" s="303">
        <v>0</v>
      </c>
      <c r="H24" s="303">
        <v>0</v>
      </c>
      <c r="I24" s="303">
        <v>0</v>
      </c>
      <c r="J24" s="303">
        <v>0</v>
      </c>
      <c r="K24" s="303">
        <v>0</v>
      </c>
      <c r="L24" s="303">
        <v>0</v>
      </c>
      <c r="M24" s="303">
        <v>0</v>
      </c>
      <c r="N24" s="210"/>
    </row>
    <row r="25" spans="1:14" ht="14.25" customHeight="1">
      <c r="A25" s="302" t="s">
        <v>130</v>
      </c>
      <c r="B25" s="303">
        <v>2512150</v>
      </c>
      <c r="C25" s="303">
        <f>SUM(D25:N25)</f>
        <v>2510684.95</v>
      </c>
      <c r="D25" s="303">
        <v>0</v>
      </c>
      <c r="E25" s="303">
        <v>0</v>
      </c>
      <c r="F25" s="303">
        <v>2510684.95</v>
      </c>
      <c r="G25" s="303">
        <v>0</v>
      </c>
      <c r="H25" s="303">
        <v>0</v>
      </c>
      <c r="I25" s="303">
        <v>0</v>
      </c>
      <c r="J25" s="303">
        <v>0</v>
      </c>
      <c r="K25" s="303">
        <v>0</v>
      </c>
      <c r="L25" s="303">
        <v>0</v>
      </c>
      <c r="M25" s="303">
        <v>0</v>
      </c>
      <c r="N25" s="210"/>
    </row>
    <row r="26" spans="1:15" ht="16.5" thickBot="1">
      <c r="A26" s="304" t="s">
        <v>23</v>
      </c>
      <c r="B26" s="305">
        <f>SUM(B7:B25)</f>
        <v>18000000</v>
      </c>
      <c r="C26" s="305">
        <f aca="true" t="shared" si="2" ref="C26:M26">SUM(C6:C25)</f>
        <v>20936932.38</v>
      </c>
      <c r="D26" s="305">
        <f t="shared" si="2"/>
        <v>7035374.33</v>
      </c>
      <c r="E26" s="305">
        <f t="shared" si="2"/>
        <v>60685</v>
      </c>
      <c r="F26" s="305">
        <f t="shared" si="2"/>
        <v>3107716.4000000004</v>
      </c>
      <c r="G26" s="305">
        <f t="shared" si="2"/>
        <v>165382</v>
      </c>
      <c r="H26" s="305">
        <f t="shared" si="2"/>
        <v>2557318</v>
      </c>
      <c r="I26" s="305">
        <f t="shared" si="2"/>
        <v>267050</v>
      </c>
      <c r="J26" s="305">
        <f t="shared" si="2"/>
        <v>81470</v>
      </c>
      <c r="K26" s="305">
        <f t="shared" si="2"/>
        <v>14950</v>
      </c>
      <c r="L26" s="305">
        <f t="shared" si="2"/>
        <v>2693280.65</v>
      </c>
      <c r="M26" s="305">
        <f t="shared" si="2"/>
        <v>4953706</v>
      </c>
      <c r="N26" s="299"/>
      <c r="O26" s="297"/>
    </row>
    <row r="27" spans="1:14" ht="15.75" thickTop="1">
      <c r="A27" s="322" t="s">
        <v>161</v>
      </c>
      <c r="B27" s="307"/>
      <c r="C27" s="308"/>
      <c r="D27" s="309"/>
      <c r="E27" s="308"/>
      <c r="F27" s="308"/>
      <c r="G27" s="308"/>
      <c r="H27" s="308"/>
      <c r="I27" s="308"/>
      <c r="J27" s="308"/>
      <c r="K27" s="308"/>
      <c r="L27" s="308"/>
      <c r="M27" s="308"/>
      <c r="N27" s="210"/>
    </row>
    <row r="28" spans="1:14" ht="14.25" customHeight="1">
      <c r="A28" s="306" t="s">
        <v>162</v>
      </c>
      <c r="B28" s="307">
        <v>304000</v>
      </c>
      <c r="C28" s="308">
        <v>321833.69</v>
      </c>
      <c r="D28" s="309">
        <v>0</v>
      </c>
      <c r="E28" s="309">
        <v>0</v>
      </c>
      <c r="F28" s="309">
        <v>0</v>
      </c>
      <c r="G28" s="309">
        <v>0</v>
      </c>
      <c r="H28" s="309">
        <v>0</v>
      </c>
      <c r="I28" s="309">
        <v>0</v>
      </c>
      <c r="J28" s="309">
        <v>0</v>
      </c>
      <c r="K28" s="309">
        <v>0</v>
      </c>
      <c r="L28" s="309">
        <v>0</v>
      </c>
      <c r="M28" s="308">
        <v>0</v>
      </c>
      <c r="N28" s="210"/>
    </row>
    <row r="29" spans="1:14" ht="15" customHeight="1">
      <c r="A29" s="302" t="s">
        <v>456</v>
      </c>
      <c r="B29" s="303">
        <v>45100</v>
      </c>
      <c r="C29" s="303">
        <v>78766.53</v>
      </c>
      <c r="D29" s="310">
        <v>0</v>
      </c>
      <c r="E29" s="303">
        <v>0</v>
      </c>
      <c r="F29" s="310">
        <v>0</v>
      </c>
      <c r="G29" s="310">
        <v>0</v>
      </c>
      <c r="H29" s="310">
        <v>0</v>
      </c>
      <c r="I29" s="310">
        <v>0</v>
      </c>
      <c r="J29" s="310">
        <v>0</v>
      </c>
      <c r="K29" s="310">
        <v>0</v>
      </c>
      <c r="L29" s="310">
        <v>0</v>
      </c>
      <c r="M29" s="303">
        <v>0</v>
      </c>
      <c r="N29" s="210"/>
    </row>
    <row r="30" spans="1:14" ht="15">
      <c r="A30" s="300" t="s">
        <v>455</v>
      </c>
      <c r="B30" s="310">
        <v>0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01"/>
      <c r="N30" s="210"/>
    </row>
    <row r="31" spans="1:14" ht="15">
      <c r="A31" s="302" t="s">
        <v>164</v>
      </c>
      <c r="B31" s="303">
        <v>62000</v>
      </c>
      <c r="C31" s="303">
        <v>69374.49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03">
        <v>0</v>
      </c>
      <c r="N31" s="210"/>
    </row>
    <row r="32" spans="1:14" ht="15">
      <c r="A32" s="302" t="s">
        <v>457</v>
      </c>
      <c r="B32" s="303">
        <v>960000</v>
      </c>
      <c r="C32" s="303">
        <v>720332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03">
        <v>0</v>
      </c>
      <c r="M32" s="303">
        <v>0</v>
      </c>
      <c r="N32" s="210"/>
    </row>
    <row r="33" spans="1:14" ht="15">
      <c r="A33" s="302" t="s">
        <v>165</v>
      </c>
      <c r="B33" s="303">
        <v>84100</v>
      </c>
      <c r="C33" s="303">
        <v>188642.1</v>
      </c>
      <c r="D33" s="310">
        <v>0</v>
      </c>
      <c r="E33" s="310">
        <v>0</v>
      </c>
      <c r="F33" s="310">
        <v>0</v>
      </c>
      <c r="G33" s="310">
        <v>0</v>
      </c>
      <c r="H33" s="310">
        <v>0</v>
      </c>
      <c r="I33" s="310">
        <v>0</v>
      </c>
      <c r="J33" s="310">
        <v>0</v>
      </c>
      <c r="K33" s="310">
        <v>0</v>
      </c>
      <c r="L33" s="310">
        <v>0</v>
      </c>
      <c r="M33" s="303">
        <v>0</v>
      </c>
      <c r="N33" s="210"/>
    </row>
    <row r="34" spans="1:14" ht="15">
      <c r="A34" s="302" t="s">
        <v>166</v>
      </c>
      <c r="B34" s="303">
        <v>8312000</v>
      </c>
      <c r="C34" s="303">
        <v>11005564.44</v>
      </c>
      <c r="D34" s="310">
        <v>0</v>
      </c>
      <c r="E34" s="310">
        <v>0</v>
      </c>
      <c r="F34" s="310">
        <v>0</v>
      </c>
      <c r="G34" s="310">
        <v>0</v>
      </c>
      <c r="H34" s="310">
        <v>0</v>
      </c>
      <c r="I34" s="310">
        <v>0</v>
      </c>
      <c r="J34" s="310">
        <v>0</v>
      </c>
      <c r="K34" s="310">
        <v>0</v>
      </c>
      <c r="L34" s="310">
        <v>0</v>
      </c>
      <c r="M34" s="303">
        <v>0</v>
      </c>
      <c r="N34" s="210"/>
    </row>
    <row r="35" spans="1:14" ht="15">
      <c r="A35" s="302" t="s">
        <v>167</v>
      </c>
      <c r="B35" s="303">
        <v>8232800</v>
      </c>
      <c r="C35" s="303">
        <v>7424732</v>
      </c>
      <c r="D35" s="310">
        <v>0</v>
      </c>
      <c r="E35" s="310">
        <v>0</v>
      </c>
      <c r="F35" s="310">
        <v>0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v>0</v>
      </c>
      <c r="M35" s="303">
        <v>0</v>
      </c>
      <c r="N35" s="210"/>
    </row>
    <row r="36" spans="1:14" ht="15">
      <c r="A36" s="311" t="s">
        <v>22</v>
      </c>
      <c r="B36" s="312">
        <v>0</v>
      </c>
      <c r="C36" s="301">
        <v>5917297</v>
      </c>
      <c r="D36" s="313">
        <v>0</v>
      </c>
      <c r="E36" s="313">
        <v>0</v>
      </c>
      <c r="F36" s="313">
        <v>0</v>
      </c>
      <c r="G36" s="313">
        <v>0</v>
      </c>
      <c r="H36" s="313">
        <v>0</v>
      </c>
      <c r="I36" s="313">
        <v>0</v>
      </c>
      <c r="J36" s="313">
        <v>0</v>
      </c>
      <c r="K36" s="313">
        <v>0</v>
      </c>
      <c r="L36" s="313">
        <v>0</v>
      </c>
      <c r="M36" s="312">
        <v>0</v>
      </c>
      <c r="N36" s="210">
        <v>0</v>
      </c>
    </row>
    <row r="37" spans="1:14" ht="15.75" thickBot="1">
      <c r="A37" s="304" t="s">
        <v>23</v>
      </c>
      <c r="B37" s="305">
        <f>SUM(B28:B36)</f>
        <v>18000000</v>
      </c>
      <c r="C37" s="305">
        <f>SUM(C28:C36)</f>
        <v>25726542.25</v>
      </c>
      <c r="D37" s="313">
        <v>0</v>
      </c>
      <c r="E37" s="313">
        <v>0</v>
      </c>
      <c r="F37" s="313">
        <v>0</v>
      </c>
      <c r="G37" s="313">
        <v>0</v>
      </c>
      <c r="H37" s="313">
        <v>0</v>
      </c>
      <c r="I37" s="313">
        <v>0</v>
      </c>
      <c r="J37" s="313">
        <v>0</v>
      </c>
      <c r="K37" s="313">
        <v>0</v>
      </c>
      <c r="L37" s="313">
        <v>0</v>
      </c>
      <c r="M37" s="312">
        <v>0</v>
      </c>
      <c r="N37" s="210"/>
    </row>
    <row r="38" spans="1:13" ht="15.75" thickTop="1">
      <c r="A38" s="314" t="s">
        <v>170</v>
      </c>
      <c r="B38" s="315"/>
      <c r="C38" s="312">
        <f>SUM(C37-C26)</f>
        <v>4789609.870000001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</row>
    <row r="39" spans="1:13" ht="21.75">
      <c r="A39" s="578" t="s">
        <v>263</v>
      </c>
      <c r="B39" s="530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0"/>
    </row>
    <row r="40" spans="1:13" ht="21.75">
      <c r="A40" s="480"/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</row>
    <row r="41" spans="1:13" ht="21.75">
      <c r="A41" s="480"/>
      <c r="B41" s="576" t="s">
        <v>63</v>
      </c>
      <c r="C41" s="576"/>
      <c r="D41" s="576"/>
      <c r="E41" s="576"/>
      <c r="F41" s="576" t="s">
        <v>63</v>
      </c>
      <c r="G41" s="576"/>
      <c r="H41" s="576"/>
      <c r="I41" s="576"/>
      <c r="J41" s="576" t="s">
        <v>63</v>
      </c>
      <c r="K41" s="576"/>
      <c r="L41" s="576"/>
      <c r="M41" s="576"/>
    </row>
    <row r="42" spans="1:13" ht="21.75">
      <c r="A42" s="480"/>
      <c r="B42" s="577" t="s">
        <v>730</v>
      </c>
      <c r="C42" s="577"/>
      <c r="D42" s="577"/>
      <c r="E42" s="577"/>
      <c r="F42" s="577" t="s">
        <v>10</v>
      </c>
      <c r="G42" s="577"/>
      <c r="H42" s="577"/>
      <c r="I42" s="577"/>
      <c r="J42" s="577" t="s">
        <v>322</v>
      </c>
      <c r="K42" s="577"/>
      <c r="L42" s="577"/>
      <c r="M42" s="577"/>
    </row>
    <row r="43" spans="1:13" ht="21.75">
      <c r="A43" s="480"/>
      <c r="B43" s="576" t="s">
        <v>323</v>
      </c>
      <c r="C43" s="576"/>
      <c r="D43" s="576"/>
      <c r="E43" s="576"/>
      <c r="F43" s="576" t="s">
        <v>732</v>
      </c>
      <c r="G43" s="576"/>
      <c r="H43" s="576"/>
      <c r="I43" s="576"/>
      <c r="J43" s="576" t="s">
        <v>2</v>
      </c>
      <c r="K43" s="576"/>
      <c r="L43" s="576"/>
      <c r="M43" s="576"/>
    </row>
    <row r="44" spans="1:13" ht="21.75">
      <c r="A44" s="480"/>
      <c r="B44" s="576" t="s">
        <v>731</v>
      </c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</row>
    <row r="45" spans="1:13" ht="21.75">
      <c r="A45" s="480"/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</row>
    <row r="46" spans="1:13" ht="21.75">
      <c r="A46" s="480"/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</row>
    <row r="47" spans="1:13" ht="21.75">
      <c r="A47" s="480"/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</row>
    <row r="48" spans="1:13" ht="21.75">
      <c r="A48" s="480"/>
      <c r="B48" s="481"/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</row>
  </sheetData>
  <mergeCells count="25">
    <mergeCell ref="N4:N5"/>
    <mergeCell ref="K4:K5"/>
    <mergeCell ref="A1:N1"/>
    <mergeCell ref="A2:N2"/>
    <mergeCell ref="A3:N3"/>
    <mergeCell ref="A4:A5"/>
    <mergeCell ref="B4:B5"/>
    <mergeCell ref="C4:C5"/>
    <mergeCell ref="F4:F5"/>
    <mergeCell ref="G4:G5"/>
    <mergeCell ref="L4:L5"/>
    <mergeCell ref="M4:M5"/>
    <mergeCell ref="A39:M39"/>
    <mergeCell ref="B41:E41"/>
    <mergeCell ref="B43:E43"/>
    <mergeCell ref="B42:E42"/>
    <mergeCell ref="J41:M41"/>
    <mergeCell ref="J42:M42"/>
    <mergeCell ref="J43:M43"/>
    <mergeCell ref="J44:M44"/>
    <mergeCell ref="B44:E44"/>
    <mergeCell ref="F41:I41"/>
    <mergeCell ref="F42:I42"/>
    <mergeCell ref="F43:I43"/>
    <mergeCell ref="F44:I44"/>
  </mergeCells>
  <printOptions horizontalCentered="1"/>
  <pageMargins left="0" right="0" top="0.3937007874015748" bottom="0" header="0.1968503937007874" footer="0.1574803149606299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E43"/>
  <sheetViews>
    <sheetView workbookViewId="0" topLeftCell="A1">
      <selection activeCell="C11" sqref="C11"/>
    </sheetView>
  </sheetViews>
  <sheetFormatPr defaultColWidth="9.140625" defaultRowHeight="12.75"/>
  <cols>
    <col min="1" max="1" width="6.7109375" style="1" customWidth="1"/>
    <col min="2" max="2" width="2.140625" style="1" customWidth="1"/>
    <col min="3" max="3" width="57.7109375" style="1" customWidth="1"/>
    <col min="4" max="4" width="19.00390625" style="1" customWidth="1"/>
    <col min="5" max="16384" width="9.140625" style="1" customWidth="1"/>
  </cols>
  <sheetData>
    <row r="1" spans="1:4" ht="21.75">
      <c r="A1" s="588" t="s">
        <v>11</v>
      </c>
      <c r="B1" s="588"/>
      <c r="C1" s="588"/>
      <c r="D1" s="588"/>
    </row>
    <row r="3" ht="21.75">
      <c r="A3" s="426" t="s">
        <v>367</v>
      </c>
    </row>
    <row r="4" spans="2:5" ht="21.75">
      <c r="B4" s="393" t="s">
        <v>589</v>
      </c>
      <c r="C4" s="393"/>
      <c r="D4" s="393"/>
      <c r="E4" s="393"/>
    </row>
    <row r="5" spans="2:5" ht="21.75">
      <c r="B5" s="478" t="s">
        <v>77</v>
      </c>
      <c r="C5" s="393" t="s">
        <v>233</v>
      </c>
      <c r="D5" s="12">
        <v>39000</v>
      </c>
      <c r="E5" s="393"/>
    </row>
    <row r="6" spans="3:5" ht="21.75">
      <c r="C6" s="393" t="s">
        <v>331</v>
      </c>
      <c r="D6" s="12"/>
      <c r="E6" s="393"/>
    </row>
    <row r="7" spans="2:5" ht="21.75">
      <c r="B7" s="478" t="s">
        <v>77</v>
      </c>
      <c r="C7" s="393" t="s">
        <v>330</v>
      </c>
      <c r="D7" s="12">
        <v>34400</v>
      </c>
      <c r="E7" s="393"/>
    </row>
    <row r="8" spans="2:5" ht="21.75">
      <c r="B8" s="478" t="s">
        <v>77</v>
      </c>
      <c r="C8" s="393" t="s">
        <v>326</v>
      </c>
      <c r="D8" s="12">
        <v>38000</v>
      </c>
      <c r="E8" s="393"/>
    </row>
    <row r="9" spans="2:5" ht="21.75">
      <c r="B9" s="478" t="s">
        <v>77</v>
      </c>
      <c r="C9" s="393" t="s">
        <v>327</v>
      </c>
      <c r="D9" s="12">
        <v>40000</v>
      </c>
      <c r="E9" s="393"/>
    </row>
    <row r="10" spans="2:5" ht="21.75">
      <c r="B10" s="478" t="s">
        <v>77</v>
      </c>
      <c r="C10" s="393" t="s">
        <v>230</v>
      </c>
      <c r="D10" s="12">
        <v>25000</v>
      </c>
      <c r="E10" s="393"/>
    </row>
    <row r="11" spans="2:5" ht="21.75">
      <c r="B11" s="478" t="s">
        <v>77</v>
      </c>
      <c r="C11" s="393" t="s">
        <v>325</v>
      </c>
      <c r="D11" s="12">
        <v>22000</v>
      </c>
      <c r="E11" s="393"/>
    </row>
    <row r="12" spans="2:5" ht="21.75">
      <c r="B12" s="478" t="s">
        <v>77</v>
      </c>
      <c r="C12" s="393" t="s">
        <v>328</v>
      </c>
      <c r="D12" s="12">
        <v>7000</v>
      </c>
      <c r="E12" s="393"/>
    </row>
    <row r="13" spans="2:5" ht="21.75">
      <c r="B13" s="478" t="s">
        <v>77</v>
      </c>
      <c r="C13" s="393" t="s">
        <v>329</v>
      </c>
      <c r="D13" s="12">
        <v>20000</v>
      </c>
      <c r="E13" s="393"/>
    </row>
    <row r="14" spans="3:5" ht="22.5" thickBot="1">
      <c r="C14" s="285" t="s">
        <v>23</v>
      </c>
      <c r="D14" s="427">
        <f>SUM(D5:D13)</f>
        <v>225400</v>
      </c>
      <c r="E14" s="393"/>
    </row>
    <row r="15" ht="22.5" thickTop="1"/>
    <row r="16" ht="21.75">
      <c r="A16" s="426" t="s">
        <v>588</v>
      </c>
    </row>
    <row r="17" ht="21.75">
      <c r="B17" s="1" t="s">
        <v>590</v>
      </c>
    </row>
    <row r="18" spans="2:3" ht="21.75">
      <c r="B18" s="478" t="s">
        <v>77</v>
      </c>
      <c r="C18" s="1" t="s">
        <v>592</v>
      </c>
    </row>
    <row r="19" ht="21.75">
      <c r="C19" s="1" t="s">
        <v>593</v>
      </c>
    </row>
    <row r="20" spans="3:4" ht="21.75">
      <c r="C20" s="1" t="s">
        <v>261</v>
      </c>
      <c r="D20" s="16">
        <v>1287741</v>
      </c>
    </row>
    <row r="21" spans="3:4" ht="22.5" thickBot="1">
      <c r="C21" s="43" t="s">
        <v>23</v>
      </c>
      <c r="D21" s="435">
        <v>1287741</v>
      </c>
    </row>
    <row r="22" ht="22.5" thickTop="1"/>
    <row r="23" ht="21.75">
      <c r="B23" s="1" t="s">
        <v>591</v>
      </c>
    </row>
    <row r="24" spans="2:4" ht="21.75">
      <c r="B24" s="478" t="s">
        <v>77</v>
      </c>
      <c r="C24" s="1" t="s">
        <v>594</v>
      </c>
      <c r="D24" s="16">
        <v>60000</v>
      </c>
    </row>
    <row r="25" spans="3:4" ht="21.75">
      <c r="C25" s="1" t="s">
        <v>595</v>
      </c>
      <c r="D25" s="16">
        <v>464900</v>
      </c>
    </row>
    <row r="26" ht="21.75">
      <c r="C26" s="1" t="s">
        <v>596</v>
      </c>
    </row>
    <row r="27" spans="2:4" ht="21.75">
      <c r="B27" s="478" t="s">
        <v>77</v>
      </c>
      <c r="C27" s="1" t="s">
        <v>597</v>
      </c>
      <c r="D27" s="16">
        <v>466000</v>
      </c>
    </row>
    <row r="28" ht="21.75">
      <c r="C28" s="1" t="s">
        <v>598</v>
      </c>
    </row>
    <row r="29" ht="21.75">
      <c r="C29" s="1" t="s">
        <v>262</v>
      </c>
    </row>
    <row r="30" spans="2:4" ht="21.75">
      <c r="B30" s="478" t="s">
        <v>77</v>
      </c>
      <c r="C30" s="1" t="s">
        <v>599</v>
      </c>
      <c r="D30" s="16">
        <v>466000</v>
      </c>
    </row>
    <row r="31" ht="21.75">
      <c r="C31" s="1" t="s">
        <v>600</v>
      </c>
    </row>
    <row r="32" spans="2:3" ht="21.75">
      <c r="B32" s="478" t="s">
        <v>77</v>
      </c>
      <c r="C32" s="1" t="s">
        <v>601</v>
      </c>
    </row>
    <row r="33" ht="21.75">
      <c r="C33" s="1" t="s">
        <v>602</v>
      </c>
    </row>
    <row r="34" spans="3:4" ht="21.75">
      <c r="C34" s="1" t="s">
        <v>261</v>
      </c>
      <c r="D34" s="16">
        <v>316000</v>
      </c>
    </row>
    <row r="35" spans="3:4" ht="22.5" thickBot="1">
      <c r="C35" s="43" t="s">
        <v>23</v>
      </c>
      <c r="D35" s="436">
        <f>SUM(D24:D34)</f>
        <v>1772900</v>
      </c>
    </row>
    <row r="36" spans="3:4" ht="22.5" thickTop="1">
      <c r="C36" s="43"/>
      <c r="D36" s="479"/>
    </row>
    <row r="37" spans="1:4" ht="21.75">
      <c r="A37" s="578" t="s">
        <v>263</v>
      </c>
      <c r="B37" s="530"/>
      <c r="C37" s="530"/>
      <c r="D37" s="530"/>
    </row>
    <row r="38" spans="1:4" ht="21.75">
      <c r="A38" s="437"/>
      <c r="B38" s="91"/>
      <c r="C38" s="91"/>
      <c r="D38" s="91"/>
    </row>
    <row r="39" ht="21.75">
      <c r="A39" s="426" t="s">
        <v>603</v>
      </c>
    </row>
    <row r="40" ht="21.75">
      <c r="B40" s="1" t="s">
        <v>604</v>
      </c>
    </row>
    <row r="41" spans="2:4" ht="21.75">
      <c r="B41" s="478" t="s">
        <v>77</v>
      </c>
      <c r="C41" s="1" t="s">
        <v>605</v>
      </c>
      <c r="D41" s="16">
        <v>5907297</v>
      </c>
    </row>
    <row r="42" spans="2:4" ht="21.75">
      <c r="B42" s="478" t="s">
        <v>77</v>
      </c>
      <c r="C42" s="1" t="s">
        <v>606</v>
      </c>
      <c r="D42" s="16">
        <v>10000</v>
      </c>
    </row>
    <row r="43" spans="3:4" ht="22.5" thickBot="1">
      <c r="C43" s="43" t="s">
        <v>23</v>
      </c>
      <c r="D43" s="436">
        <f>SUM(D41:D42)</f>
        <v>5917297</v>
      </c>
    </row>
    <row r="44" ht="22.5" thickTop="1"/>
  </sheetData>
  <mergeCells count="2">
    <mergeCell ref="A1:D1"/>
    <mergeCell ref="A37:D3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O40"/>
  <sheetViews>
    <sheetView workbookViewId="0" topLeftCell="A1">
      <selection activeCell="A4" sqref="A4:M4"/>
    </sheetView>
  </sheetViews>
  <sheetFormatPr defaultColWidth="9.140625" defaultRowHeight="12.75"/>
  <cols>
    <col min="1" max="1" width="13.57421875" style="296" customWidth="1"/>
    <col min="2" max="2" width="12.00390625" style="298" customWidth="1"/>
    <col min="3" max="3" width="12.28125" style="298" customWidth="1"/>
    <col min="4" max="4" width="11.28125" style="298" customWidth="1"/>
    <col min="5" max="5" width="9.140625" style="298" customWidth="1"/>
    <col min="6" max="6" width="11.28125" style="298" customWidth="1"/>
    <col min="7" max="7" width="10.00390625" style="298" customWidth="1"/>
    <col min="8" max="8" width="11.28125" style="298" customWidth="1"/>
    <col min="9" max="9" width="10.140625" style="298" customWidth="1"/>
    <col min="10" max="10" width="9.7109375" style="298" customWidth="1"/>
    <col min="11" max="11" width="9.140625" style="298" customWidth="1"/>
    <col min="12" max="12" width="11.421875" style="298" customWidth="1"/>
    <col min="13" max="13" width="12.00390625" style="298" customWidth="1"/>
    <col min="14" max="14" width="9.421875" style="298" customWidth="1"/>
    <col min="15" max="16384" width="10.7109375" style="296" customWidth="1"/>
  </cols>
  <sheetData>
    <row r="1" spans="1:14" ht="21.75">
      <c r="A1" s="505" t="s">
        <v>14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326"/>
    </row>
    <row r="2" spans="1:14" ht="18.75" customHeight="1">
      <c r="A2" s="484" t="s">
        <v>458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327"/>
    </row>
    <row r="3" spans="1:14" ht="21.75">
      <c r="A3" s="485" t="s">
        <v>260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328"/>
    </row>
    <row r="4" spans="1:14" ht="21.75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328"/>
    </row>
    <row r="5" spans="1:14" ht="15">
      <c r="A5" s="589" t="s">
        <v>50</v>
      </c>
      <c r="B5" s="590" t="s">
        <v>79</v>
      </c>
      <c r="C5" s="591" t="s">
        <v>23</v>
      </c>
      <c r="D5" s="482" t="s">
        <v>148</v>
      </c>
      <c r="E5" s="482" t="s">
        <v>150</v>
      </c>
      <c r="F5" s="590" t="s">
        <v>152</v>
      </c>
      <c r="G5" s="590" t="s">
        <v>153</v>
      </c>
      <c r="H5" s="482" t="s">
        <v>154</v>
      </c>
      <c r="I5" s="482" t="s">
        <v>156</v>
      </c>
      <c r="J5" s="482" t="s">
        <v>158</v>
      </c>
      <c r="K5" s="590" t="s">
        <v>168</v>
      </c>
      <c r="L5" s="590" t="s">
        <v>169</v>
      </c>
      <c r="M5" s="590" t="s">
        <v>120</v>
      </c>
      <c r="N5" s="587"/>
    </row>
    <row r="6" spans="1:14" ht="15">
      <c r="A6" s="582"/>
      <c r="B6" s="584"/>
      <c r="C6" s="586"/>
      <c r="D6" s="187" t="s">
        <v>149</v>
      </c>
      <c r="E6" s="187" t="s">
        <v>151</v>
      </c>
      <c r="F6" s="584"/>
      <c r="G6" s="584"/>
      <c r="H6" s="187" t="s">
        <v>155</v>
      </c>
      <c r="I6" s="187" t="s">
        <v>157</v>
      </c>
      <c r="J6" s="187" t="s">
        <v>159</v>
      </c>
      <c r="K6" s="584"/>
      <c r="L6" s="584"/>
      <c r="M6" s="584"/>
      <c r="N6" s="587"/>
    </row>
    <row r="7" spans="1:14" ht="15">
      <c r="A7" s="322" t="s">
        <v>160</v>
      </c>
      <c r="B7" s="323"/>
      <c r="C7" s="324"/>
      <c r="D7" s="325"/>
      <c r="E7" s="324"/>
      <c r="F7" s="324"/>
      <c r="G7" s="324"/>
      <c r="H7" s="324"/>
      <c r="I7" s="324"/>
      <c r="J7" s="324"/>
      <c r="K7" s="324"/>
      <c r="L7" s="324"/>
      <c r="M7" s="324"/>
      <c r="N7" s="210"/>
    </row>
    <row r="8" spans="1:14" ht="13.5" customHeight="1">
      <c r="A8" s="306" t="s">
        <v>120</v>
      </c>
      <c r="B8" s="307">
        <v>1800196</v>
      </c>
      <c r="C8" s="308">
        <f aca="true" t="shared" si="0" ref="C8:C15">SUM(D8:N8)</f>
        <v>552870</v>
      </c>
      <c r="D8" s="309">
        <v>0</v>
      </c>
      <c r="E8" s="308">
        <v>0</v>
      </c>
      <c r="F8" s="308">
        <v>0</v>
      </c>
      <c r="G8" s="308">
        <v>0</v>
      </c>
      <c r="H8" s="308">
        <v>0</v>
      </c>
      <c r="I8" s="308">
        <v>0</v>
      </c>
      <c r="J8" s="303">
        <v>0</v>
      </c>
      <c r="K8" s="303">
        <v>0</v>
      </c>
      <c r="L8" s="303">
        <v>0</v>
      </c>
      <c r="M8" s="303">
        <v>552870</v>
      </c>
      <c r="N8" s="210"/>
    </row>
    <row r="9" spans="1:14" ht="13.5" customHeight="1">
      <c r="A9" s="300" t="s">
        <v>452</v>
      </c>
      <c r="B9" s="303">
        <v>0</v>
      </c>
      <c r="C9" s="301">
        <f t="shared" si="0"/>
        <v>4400836</v>
      </c>
      <c r="D9" s="303">
        <v>0</v>
      </c>
      <c r="E9" s="303">
        <v>0</v>
      </c>
      <c r="F9" s="303">
        <v>0</v>
      </c>
      <c r="G9" s="303">
        <v>0</v>
      </c>
      <c r="H9" s="303">
        <v>0</v>
      </c>
      <c r="I9" s="303">
        <v>0</v>
      </c>
      <c r="J9" s="303">
        <v>0</v>
      </c>
      <c r="K9" s="303">
        <v>0</v>
      </c>
      <c r="L9" s="303">
        <v>0</v>
      </c>
      <c r="M9" s="301">
        <v>4400836</v>
      </c>
      <c r="N9" s="210"/>
    </row>
    <row r="10" spans="1:14" ht="14.25" customHeight="1">
      <c r="A10" s="302" t="s">
        <v>121</v>
      </c>
      <c r="B10" s="303">
        <v>4416807</v>
      </c>
      <c r="C10" s="303">
        <f t="shared" si="0"/>
        <v>4231668</v>
      </c>
      <c r="D10" s="303">
        <v>3842308</v>
      </c>
      <c r="E10" s="303">
        <v>0</v>
      </c>
      <c r="F10" s="303">
        <v>0</v>
      </c>
      <c r="G10" s="303">
        <v>0</v>
      </c>
      <c r="H10" s="303">
        <v>389360</v>
      </c>
      <c r="I10" s="303">
        <v>0</v>
      </c>
      <c r="J10" s="303">
        <v>0</v>
      </c>
      <c r="K10" s="303">
        <v>0</v>
      </c>
      <c r="L10" s="303">
        <v>0</v>
      </c>
      <c r="M10" s="303">
        <v>0</v>
      </c>
      <c r="N10" s="210"/>
    </row>
    <row r="11" spans="1:14" ht="14.25" customHeight="1">
      <c r="A11" s="300" t="s">
        <v>122</v>
      </c>
      <c r="B11" s="301">
        <v>134424</v>
      </c>
      <c r="C11" s="301">
        <f t="shared" si="0"/>
        <v>130620</v>
      </c>
      <c r="D11" s="301">
        <v>130620</v>
      </c>
      <c r="E11" s="301">
        <v>0</v>
      </c>
      <c r="F11" s="301">
        <v>0</v>
      </c>
      <c r="G11" s="301">
        <v>0</v>
      </c>
      <c r="H11" s="301">
        <v>0</v>
      </c>
      <c r="I11" s="301">
        <v>0</v>
      </c>
      <c r="J11" s="301">
        <v>0</v>
      </c>
      <c r="K11" s="301">
        <v>0</v>
      </c>
      <c r="L11" s="301">
        <v>0</v>
      </c>
      <c r="M11" s="301">
        <v>0</v>
      </c>
      <c r="N11" s="210"/>
    </row>
    <row r="12" spans="1:14" ht="14.25" customHeight="1">
      <c r="A12" s="302" t="s">
        <v>123</v>
      </c>
      <c r="B12" s="303">
        <v>1062777</v>
      </c>
      <c r="C12" s="303">
        <f t="shared" si="0"/>
        <v>615720</v>
      </c>
      <c r="D12" s="303">
        <v>456780</v>
      </c>
      <c r="E12" s="303">
        <v>0</v>
      </c>
      <c r="F12" s="303">
        <v>2940</v>
      </c>
      <c r="G12" s="303">
        <v>0</v>
      </c>
      <c r="H12" s="303">
        <v>156000</v>
      </c>
      <c r="I12" s="303">
        <v>0</v>
      </c>
      <c r="J12" s="303">
        <v>0</v>
      </c>
      <c r="K12" s="303">
        <v>0</v>
      </c>
      <c r="L12" s="303">
        <v>0</v>
      </c>
      <c r="M12" s="303">
        <v>0</v>
      </c>
      <c r="N12" s="210"/>
    </row>
    <row r="13" spans="1:14" ht="14.25" customHeight="1">
      <c r="A13" s="302" t="s">
        <v>447</v>
      </c>
      <c r="B13" s="303">
        <v>0</v>
      </c>
      <c r="C13" s="303">
        <f t="shared" si="0"/>
        <v>206720</v>
      </c>
      <c r="D13" s="303">
        <v>0</v>
      </c>
      <c r="E13" s="303">
        <v>0</v>
      </c>
      <c r="F13" s="303">
        <v>206720</v>
      </c>
      <c r="G13" s="303">
        <v>0</v>
      </c>
      <c r="H13" s="303">
        <v>0</v>
      </c>
      <c r="I13" s="303">
        <v>0</v>
      </c>
      <c r="J13" s="303">
        <v>0</v>
      </c>
      <c r="K13" s="303">
        <v>0</v>
      </c>
      <c r="L13" s="303">
        <v>0</v>
      </c>
      <c r="M13" s="303">
        <v>0</v>
      </c>
      <c r="N13" s="210"/>
    </row>
    <row r="14" spans="1:14" ht="14.25" customHeight="1">
      <c r="A14" s="300" t="s">
        <v>25</v>
      </c>
      <c r="B14" s="301">
        <v>1510600</v>
      </c>
      <c r="C14" s="301">
        <f t="shared" si="0"/>
        <v>1193310</v>
      </c>
      <c r="D14" s="301">
        <v>1067471</v>
      </c>
      <c r="E14" s="301">
        <v>0</v>
      </c>
      <c r="F14" s="301">
        <v>0</v>
      </c>
      <c r="G14" s="301">
        <v>0</v>
      </c>
      <c r="H14" s="301">
        <v>125839</v>
      </c>
      <c r="I14" s="301">
        <v>0</v>
      </c>
      <c r="J14" s="301">
        <v>0</v>
      </c>
      <c r="K14" s="301">
        <v>0</v>
      </c>
      <c r="L14" s="301">
        <v>0</v>
      </c>
      <c r="M14" s="301">
        <v>0</v>
      </c>
      <c r="N14" s="210"/>
    </row>
    <row r="15" spans="1:14" ht="14.25" customHeight="1">
      <c r="A15" s="302" t="s">
        <v>124</v>
      </c>
      <c r="B15" s="303">
        <v>2435360</v>
      </c>
      <c r="C15" s="303">
        <f t="shared" si="0"/>
        <v>1912796.5</v>
      </c>
      <c r="D15" s="303">
        <v>843912.5</v>
      </c>
      <c r="E15" s="303">
        <v>60685</v>
      </c>
      <c r="F15" s="303">
        <v>298860</v>
      </c>
      <c r="G15" s="303">
        <v>55382</v>
      </c>
      <c r="H15" s="303">
        <v>305437</v>
      </c>
      <c r="I15" s="303">
        <v>257050</v>
      </c>
      <c r="J15" s="303">
        <v>81470</v>
      </c>
      <c r="K15" s="303">
        <v>10000</v>
      </c>
      <c r="L15" s="303">
        <v>0</v>
      </c>
      <c r="M15" s="303">
        <v>0</v>
      </c>
      <c r="N15" s="210"/>
    </row>
    <row r="16" spans="1:14" ht="14.25" customHeight="1">
      <c r="A16" s="302" t="s">
        <v>448</v>
      </c>
      <c r="B16" s="303">
        <v>0</v>
      </c>
      <c r="C16" s="303">
        <v>10000</v>
      </c>
      <c r="D16" s="303">
        <v>0</v>
      </c>
      <c r="E16" s="303">
        <v>0</v>
      </c>
      <c r="F16" s="303">
        <v>0</v>
      </c>
      <c r="G16" s="303">
        <v>0</v>
      </c>
      <c r="H16" s="303">
        <v>0</v>
      </c>
      <c r="I16" s="303">
        <v>10000</v>
      </c>
      <c r="J16" s="303">
        <v>0</v>
      </c>
      <c r="K16" s="301">
        <v>0</v>
      </c>
      <c r="L16" s="303">
        <v>0</v>
      </c>
      <c r="M16" s="303">
        <v>0</v>
      </c>
      <c r="N16" s="210"/>
    </row>
    <row r="17" spans="1:14" ht="14.25" customHeight="1">
      <c r="A17" s="300" t="s">
        <v>125</v>
      </c>
      <c r="B17" s="301">
        <v>766686</v>
      </c>
      <c r="C17" s="303">
        <f aca="true" t="shared" si="1" ref="C17:C22">SUM(D17:N17)</f>
        <v>666466.5</v>
      </c>
      <c r="D17" s="301">
        <v>315748.05</v>
      </c>
      <c r="E17" s="301">
        <v>0</v>
      </c>
      <c r="F17" s="301">
        <v>76511.45</v>
      </c>
      <c r="G17" s="301">
        <v>0</v>
      </c>
      <c r="H17" s="301">
        <v>60782</v>
      </c>
      <c r="I17" s="301">
        <v>0</v>
      </c>
      <c r="J17" s="301">
        <v>0</v>
      </c>
      <c r="K17" s="303">
        <v>4950</v>
      </c>
      <c r="L17" s="301">
        <v>208475</v>
      </c>
      <c r="M17" s="301">
        <v>0</v>
      </c>
      <c r="N17" s="210"/>
    </row>
    <row r="18" spans="1:14" ht="14.25" customHeight="1">
      <c r="A18" s="302" t="s">
        <v>449</v>
      </c>
      <c r="B18" s="303">
        <v>0</v>
      </c>
      <c r="C18" s="303">
        <f t="shared" si="1"/>
        <v>12000</v>
      </c>
      <c r="D18" s="303">
        <v>0</v>
      </c>
      <c r="E18" s="303">
        <v>0</v>
      </c>
      <c r="F18" s="303">
        <v>12000</v>
      </c>
      <c r="G18" s="303">
        <v>0</v>
      </c>
      <c r="H18" s="303">
        <v>0</v>
      </c>
      <c r="I18" s="303">
        <v>0</v>
      </c>
      <c r="J18" s="303">
        <v>0</v>
      </c>
      <c r="K18" s="303">
        <v>0</v>
      </c>
      <c r="L18" s="303">
        <v>0</v>
      </c>
      <c r="M18" s="303">
        <v>0</v>
      </c>
      <c r="N18" s="210"/>
    </row>
    <row r="19" spans="1:14" ht="14.25" customHeight="1">
      <c r="A19" s="300" t="s">
        <v>126</v>
      </c>
      <c r="B19" s="301">
        <v>1116500</v>
      </c>
      <c r="C19" s="301">
        <f t="shared" si="1"/>
        <v>1067199.43</v>
      </c>
      <c r="D19" s="301">
        <v>186134.78</v>
      </c>
      <c r="E19" s="301">
        <v>0</v>
      </c>
      <c r="F19" s="303">
        <v>0</v>
      </c>
      <c r="G19" s="301">
        <v>0</v>
      </c>
      <c r="H19" s="303">
        <v>0</v>
      </c>
      <c r="I19" s="303">
        <v>0</v>
      </c>
      <c r="J19" s="301">
        <v>0</v>
      </c>
      <c r="K19" s="301">
        <v>0</v>
      </c>
      <c r="L19" s="301">
        <v>881064.65</v>
      </c>
      <c r="M19" s="301">
        <v>0</v>
      </c>
      <c r="N19" s="210"/>
    </row>
    <row r="20" spans="1:14" ht="14.25" customHeight="1">
      <c r="A20" s="302" t="s">
        <v>127</v>
      </c>
      <c r="B20" s="303">
        <v>200000</v>
      </c>
      <c r="C20" s="303">
        <f t="shared" si="1"/>
        <v>140000</v>
      </c>
      <c r="D20" s="303">
        <v>30000</v>
      </c>
      <c r="E20" s="303">
        <v>0</v>
      </c>
      <c r="F20" s="303">
        <v>0</v>
      </c>
      <c r="G20" s="303">
        <v>110000</v>
      </c>
      <c r="H20" s="301">
        <v>0</v>
      </c>
      <c r="I20" s="301">
        <v>0</v>
      </c>
      <c r="J20" s="303">
        <v>0</v>
      </c>
      <c r="K20" s="303">
        <v>0</v>
      </c>
      <c r="L20" s="303">
        <v>0</v>
      </c>
      <c r="M20" s="303">
        <v>0</v>
      </c>
      <c r="N20" s="210"/>
    </row>
    <row r="21" spans="1:14" ht="14.25" customHeight="1">
      <c r="A21" s="302" t="s">
        <v>450</v>
      </c>
      <c r="B21" s="303">
        <v>250500</v>
      </c>
      <c r="C21" s="303">
        <f t="shared" si="1"/>
        <v>225400</v>
      </c>
      <c r="D21" s="303">
        <v>162400</v>
      </c>
      <c r="E21" s="303">
        <v>0</v>
      </c>
      <c r="F21" s="301">
        <v>0</v>
      </c>
      <c r="G21" s="303">
        <v>0</v>
      </c>
      <c r="H21" s="303">
        <v>63000</v>
      </c>
      <c r="I21" s="303">
        <v>0</v>
      </c>
      <c r="J21" s="303">
        <v>0</v>
      </c>
      <c r="K21" s="303">
        <v>0</v>
      </c>
      <c r="L21" s="303">
        <v>0</v>
      </c>
      <c r="M21" s="303">
        <v>0</v>
      </c>
      <c r="N21" s="210"/>
    </row>
    <row r="22" spans="1:14" ht="14.25" customHeight="1">
      <c r="A22" s="302" t="s">
        <v>453</v>
      </c>
      <c r="B22" s="303">
        <v>1794000</v>
      </c>
      <c r="C22" s="303">
        <f t="shared" si="1"/>
        <v>1772900</v>
      </c>
      <c r="D22" s="303">
        <v>0</v>
      </c>
      <c r="E22" s="303">
        <v>0</v>
      </c>
      <c r="F22" s="303">
        <v>0</v>
      </c>
      <c r="G22" s="303">
        <v>0</v>
      </c>
      <c r="H22" s="303">
        <v>1456900</v>
      </c>
      <c r="I22" s="303">
        <v>0</v>
      </c>
      <c r="J22" s="303">
        <v>0</v>
      </c>
      <c r="K22" s="303">
        <v>0</v>
      </c>
      <c r="L22" s="303">
        <v>316000</v>
      </c>
      <c r="M22" s="303">
        <v>0</v>
      </c>
      <c r="N22" s="210"/>
    </row>
    <row r="23" spans="1:14" ht="14.25" customHeight="1">
      <c r="A23" s="302" t="s">
        <v>444</v>
      </c>
      <c r="B23" s="303">
        <v>0</v>
      </c>
      <c r="C23" s="303">
        <v>0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303">
        <v>0</v>
      </c>
      <c r="M23" s="303">
        <v>0</v>
      </c>
      <c r="N23" s="210"/>
    </row>
    <row r="24" spans="1:14" ht="14.25" customHeight="1">
      <c r="A24" s="302" t="s">
        <v>453</v>
      </c>
      <c r="B24" s="303">
        <v>0</v>
      </c>
      <c r="C24" s="303">
        <f>SUM(D24:N24)</f>
        <v>1287741</v>
      </c>
      <c r="D24" s="303">
        <v>0</v>
      </c>
      <c r="E24" s="303">
        <v>0</v>
      </c>
      <c r="F24" s="303">
        <v>0</v>
      </c>
      <c r="G24" s="303">
        <v>0</v>
      </c>
      <c r="H24" s="303">
        <v>0</v>
      </c>
      <c r="I24" s="303">
        <v>0</v>
      </c>
      <c r="J24" s="303">
        <v>0</v>
      </c>
      <c r="K24" s="303">
        <v>0</v>
      </c>
      <c r="L24" s="303">
        <v>1287741</v>
      </c>
      <c r="M24" s="303">
        <v>0</v>
      </c>
      <c r="N24" s="210"/>
    </row>
    <row r="25" spans="1:14" ht="14.25" customHeight="1">
      <c r="A25" s="302" t="s">
        <v>454</v>
      </c>
      <c r="B25" s="303">
        <v>0</v>
      </c>
      <c r="C25" s="303">
        <v>0</v>
      </c>
      <c r="D25" s="303">
        <v>0</v>
      </c>
      <c r="E25" s="303">
        <v>0</v>
      </c>
      <c r="F25" s="303">
        <v>0</v>
      </c>
      <c r="G25" s="303">
        <v>0</v>
      </c>
      <c r="H25" s="303">
        <v>0</v>
      </c>
      <c r="I25" s="303">
        <v>0</v>
      </c>
      <c r="J25" s="303">
        <v>0</v>
      </c>
      <c r="K25" s="303">
        <v>0</v>
      </c>
      <c r="L25" s="303">
        <v>0</v>
      </c>
      <c r="M25" s="303">
        <v>0</v>
      </c>
      <c r="N25" s="210"/>
    </row>
    <row r="26" spans="1:14" ht="14.25" customHeight="1">
      <c r="A26" s="302" t="s">
        <v>130</v>
      </c>
      <c r="B26" s="303">
        <v>2512150</v>
      </c>
      <c r="C26" s="303">
        <f>SUM(D26:N26)</f>
        <v>2510684.95</v>
      </c>
      <c r="D26" s="303">
        <v>0</v>
      </c>
      <c r="E26" s="303">
        <v>0</v>
      </c>
      <c r="F26" s="303">
        <v>2510684.95</v>
      </c>
      <c r="G26" s="303">
        <v>0</v>
      </c>
      <c r="H26" s="303">
        <v>0</v>
      </c>
      <c r="I26" s="303">
        <v>0</v>
      </c>
      <c r="J26" s="303">
        <v>0</v>
      </c>
      <c r="K26" s="303">
        <v>0</v>
      </c>
      <c r="L26" s="303">
        <v>0</v>
      </c>
      <c r="M26" s="303">
        <v>0</v>
      </c>
      <c r="N26" s="210"/>
    </row>
    <row r="27" spans="1:15" ht="16.5" thickBot="1">
      <c r="A27" s="335" t="s">
        <v>23</v>
      </c>
      <c r="B27" s="305">
        <f>SUM(B8:B26)</f>
        <v>18000000</v>
      </c>
      <c r="C27" s="305">
        <f aca="true" t="shared" si="2" ref="C27:M27">SUM(C7:C26)</f>
        <v>20936932.38</v>
      </c>
      <c r="D27" s="305">
        <f t="shared" si="2"/>
        <v>7035374.33</v>
      </c>
      <c r="E27" s="305">
        <f t="shared" si="2"/>
        <v>60685</v>
      </c>
      <c r="F27" s="305">
        <f t="shared" si="2"/>
        <v>3107716.4000000004</v>
      </c>
      <c r="G27" s="305">
        <f t="shared" si="2"/>
        <v>165382</v>
      </c>
      <c r="H27" s="305">
        <f t="shared" si="2"/>
        <v>2557318</v>
      </c>
      <c r="I27" s="305">
        <f t="shared" si="2"/>
        <v>267050</v>
      </c>
      <c r="J27" s="305">
        <f t="shared" si="2"/>
        <v>81470</v>
      </c>
      <c r="K27" s="305">
        <f t="shared" si="2"/>
        <v>14950</v>
      </c>
      <c r="L27" s="305">
        <f t="shared" si="2"/>
        <v>2693280.65</v>
      </c>
      <c r="M27" s="305">
        <f t="shared" si="2"/>
        <v>4953706</v>
      </c>
      <c r="N27" s="299"/>
      <c r="O27" s="297"/>
    </row>
    <row r="28" spans="1:14" ht="15.75" thickTop="1">
      <c r="A28" s="329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210"/>
    </row>
    <row r="29" spans="1:14" ht="14.25" customHeight="1">
      <c r="A29" s="331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210"/>
    </row>
    <row r="30" spans="1:14" ht="15" customHeight="1">
      <c r="A30" s="331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210"/>
    </row>
    <row r="31" spans="1:14" ht="15">
      <c r="A31" s="331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210"/>
    </row>
    <row r="32" spans="1:14" ht="15">
      <c r="A32" s="331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210"/>
    </row>
    <row r="33" spans="1:14" ht="15">
      <c r="A33" s="331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210"/>
    </row>
    <row r="34" spans="1:14" ht="15">
      <c r="A34" s="331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210"/>
    </row>
    <row r="35" spans="1:14" ht="15">
      <c r="A35" s="331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210"/>
    </row>
    <row r="36" spans="1:14" ht="15">
      <c r="A36" s="331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210"/>
    </row>
    <row r="37" spans="1:14" ht="15">
      <c r="A37" s="331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210">
        <v>0</v>
      </c>
    </row>
    <row r="38" spans="1:14" ht="15">
      <c r="A38" s="332"/>
      <c r="B38" s="333"/>
      <c r="C38" s="333"/>
      <c r="D38" s="330"/>
      <c r="E38" s="330"/>
      <c r="F38" s="330"/>
      <c r="G38" s="330"/>
      <c r="H38" s="330"/>
      <c r="I38" s="330"/>
      <c r="J38" s="330"/>
      <c r="K38" s="330"/>
      <c r="L38" s="330"/>
      <c r="M38" s="330">
        <v>0</v>
      </c>
      <c r="N38" s="210"/>
    </row>
    <row r="39" spans="1:13" ht="15">
      <c r="A39" s="331"/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</row>
    <row r="40" spans="1:13" ht="15">
      <c r="A40" s="334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</row>
  </sheetData>
  <mergeCells count="12">
    <mergeCell ref="M5:M6"/>
    <mergeCell ref="N5:N6"/>
    <mergeCell ref="A1:M1"/>
    <mergeCell ref="A2:M2"/>
    <mergeCell ref="A3:M3"/>
    <mergeCell ref="A5:A6"/>
    <mergeCell ref="B5:B6"/>
    <mergeCell ref="C5:C6"/>
    <mergeCell ref="F5:F6"/>
    <mergeCell ref="G5:G6"/>
    <mergeCell ref="K5:K6"/>
    <mergeCell ref="L5:L6"/>
  </mergeCells>
  <printOptions horizontalCentered="1"/>
  <pageMargins left="0" right="0" top="0.5905511811023623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O37"/>
  <sheetViews>
    <sheetView workbookViewId="0" topLeftCell="A1">
      <selection activeCell="A1" sqref="A1:IV16384"/>
    </sheetView>
  </sheetViews>
  <sheetFormatPr defaultColWidth="9.140625" defaultRowHeight="12.75"/>
  <cols>
    <col min="1" max="1" width="30.7109375" style="296" customWidth="1"/>
    <col min="2" max="2" width="19.421875" style="298" customWidth="1"/>
    <col min="3" max="3" width="18.7109375" style="298" customWidth="1"/>
    <col min="4" max="4" width="18.8515625" style="298" customWidth="1"/>
    <col min="5" max="5" width="19.8515625" style="298" customWidth="1"/>
    <col min="6" max="6" width="19.28125" style="298" customWidth="1"/>
    <col min="7" max="7" width="10.00390625" style="298" customWidth="1"/>
    <col min="8" max="8" width="11.28125" style="298" customWidth="1"/>
    <col min="9" max="9" width="10.140625" style="298" customWidth="1"/>
    <col min="10" max="10" width="9.7109375" style="298" customWidth="1"/>
    <col min="11" max="11" width="9.140625" style="298" customWidth="1"/>
    <col min="12" max="12" width="11.421875" style="298" customWidth="1"/>
    <col min="13" max="13" width="12.00390625" style="298" customWidth="1"/>
    <col min="14" max="14" width="9.421875" style="298" customWidth="1"/>
    <col min="15" max="16384" width="10.7109375" style="296" customWidth="1"/>
  </cols>
  <sheetData>
    <row r="1" spans="1:14" ht="21.75">
      <c r="A1" s="505" t="s">
        <v>14</v>
      </c>
      <c r="B1" s="505"/>
      <c r="C1" s="505"/>
      <c r="D1" s="505"/>
      <c r="E1" s="505"/>
      <c r="F1" s="505"/>
      <c r="G1" s="326"/>
      <c r="H1" s="326"/>
      <c r="I1" s="326"/>
      <c r="J1" s="326"/>
      <c r="K1" s="326"/>
      <c r="L1" s="326"/>
      <c r="M1" s="326"/>
      <c r="N1" s="326"/>
    </row>
    <row r="2" spans="1:14" ht="18.75" customHeight="1">
      <c r="A2" s="484" t="s">
        <v>459</v>
      </c>
      <c r="B2" s="484"/>
      <c r="C2" s="484"/>
      <c r="D2" s="484"/>
      <c r="E2" s="484"/>
      <c r="F2" s="484"/>
      <c r="G2" s="327"/>
      <c r="H2" s="327"/>
      <c r="I2" s="327"/>
      <c r="J2" s="327"/>
      <c r="K2" s="327"/>
      <c r="L2" s="327"/>
      <c r="M2" s="327"/>
      <c r="N2" s="327"/>
    </row>
    <row r="3" spans="1:14" ht="21.75">
      <c r="A3" s="446" t="s">
        <v>260</v>
      </c>
      <c r="B3" s="446"/>
      <c r="C3" s="446"/>
      <c r="D3" s="446"/>
      <c r="E3" s="446"/>
      <c r="F3" s="446"/>
      <c r="G3" s="328"/>
      <c r="H3" s="328"/>
      <c r="I3" s="328"/>
      <c r="J3" s="328"/>
      <c r="K3" s="328"/>
      <c r="L3" s="328"/>
      <c r="M3" s="328"/>
      <c r="N3" s="328"/>
    </row>
    <row r="4" spans="1:14" ht="23.25" customHeight="1">
      <c r="A4" s="521" t="s">
        <v>50</v>
      </c>
      <c r="B4" s="523" t="s">
        <v>79</v>
      </c>
      <c r="C4" s="525" t="s">
        <v>23</v>
      </c>
      <c r="D4" s="110" t="s">
        <v>464</v>
      </c>
      <c r="E4" s="110" t="s">
        <v>470</v>
      </c>
      <c r="F4" s="110" t="s">
        <v>465</v>
      </c>
      <c r="G4" s="337"/>
      <c r="H4" s="336"/>
      <c r="I4" s="336"/>
      <c r="J4" s="336"/>
      <c r="K4" s="337"/>
      <c r="L4" s="337"/>
      <c r="M4" s="337"/>
      <c r="N4" s="338"/>
    </row>
    <row r="5" spans="1:14" ht="18.75" customHeight="1">
      <c r="A5" s="522"/>
      <c r="B5" s="524"/>
      <c r="C5" s="526"/>
      <c r="D5" s="118" t="s">
        <v>149</v>
      </c>
      <c r="E5" s="118" t="s">
        <v>471</v>
      </c>
      <c r="F5" s="118" t="s">
        <v>466</v>
      </c>
      <c r="G5" s="337"/>
      <c r="H5" s="336"/>
      <c r="I5" s="336"/>
      <c r="J5" s="336"/>
      <c r="K5" s="337"/>
      <c r="L5" s="337"/>
      <c r="M5" s="337"/>
      <c r="N5" s="338"/>
    </row>
    <row r="6" spans="1:14" ht="18.75">
      <c r="A6" s="343" t="s">
        <v>160</v>
      </c>
      <c r="B6" s="339"/>
      <c r="C6" s="340"/>
      <c r="D6" s="341"/>
      <c r="E6" s="340"/>
      <c r="F6" s="340"/>
      <c r="G6" s="330"/>
      <c r="H6" s="330"/>
      <c r="I6" s="330"/>
      <c r="J6" s="330"/>
      <c r="K6" s="330"/>
      <c r="L6" s="330"/>
      <c r="M6" s="330"/>
      <c r="N6" s="210"/>
    </row>
    <row r="7" spans="1:14" ht="18.75" customHeight="1">
      <c r="A7" s="111" t="s">
        <v>120</v>
      </c>
      <c r="B7" s="321">
        <v>0</v>
      </c>
      <c r="C7" s="320">
        <f aca="true" t="shared" si="0" ref="C7:C23">SUM(D7:N7)</f>
        <v>0</v>
      </c>
      <c r="D7" s="321">
        <v>0</v>
      </c>
      <c r="E7" s="320">
        <v>0</v>
      </c>
      <c r="F7" s="320">
        <v>0</v>
      </c>
      <c r="G7" s="330"/>
      <c r="H7" s="330"/>
      <c r="I7" s="330"/>
      <c r="J7" s="330"/>
      <c r="K7" s="330"/>
      <c r="L7" s="330"/>
      <c r="M7" s="330"/>
      <c r="N7" s="210"/>
    </row>
    <row r="8" spans="1:14" ht="18.75" customHeight="1">
      <c r="A8" s="100" t="s">
        <v>121</v>
      </c>
      <c r="B8" s="318">
        <v>3954260</v>
      </c>
      <c r="C8" s="318">
        <f t="shared" si="0"/>
        <v>3842308</v>
      </c>
      <c r="D8" s="318">
        <v>3399250</v>
      </c>
      <c r="E8" s="320">
        <v>0</v>
      </c>
      <c r="F8" s="318">
        <v>443058</v>
      </c>
      <c r="G8" s="330"/>
      <c r="H8" s="330"/>
      <c r="I8" s="330"/>
      <c r="J8" s="330"/>
      <c r="K8" s="330"/>
      <c r="L8" s="330"/>
      <c r="M8" s="330"/>
      <c r="N8" s="210"/>
    </row>
    <row r="9" spans="1:14" ht="18.75" customHeight="1">
      <c r="A9" s="98" t="s">
        <v>122</v>
      </c>
      <c r="B9" s="317">
        <v>134424</v>
      </c>
      <c r="C9" s="318">
        <f t="shared" si="0"/>
        <v>130620</v>
      </c>
      <c r="D9" s="321">
        <v>0</v>
      </c>
      <c r="E9" s="320">
        <v>0</v>
      </c>
      <c r="F9" s="317">
        <v>130620</v>
      </c>
      <c r="G9" s="330"/>
      <c r="H9" s="330"/>
      <c r="I9" s="330"/>
      <c r="J9" s="330"/>
      <c r="K9" s="330"/>
      <c r="L9" s="330"/>
      <c r="M9" s="330"/>
      <c r="N9" s="210"/>
    </row>
    <row r="10" spans="1:14" ht="18.75" customHeight="1">
      <c r="A10" s="100" t="s">
        <v>123</v>
      </c>
      <c r="B10" s="318">
        <v>484058</v>
      </c>
      <c r="C10" s="318">
        <f t="shared" si="0"/>
        <v>456780</v>
      </c>
      <c r="D10" s="318">
        <v>259440</v>
      </c>
      <c r="E10" s="320">
        <v>0</v>
      </c>
      <c r="F10" s="318">
        <v>197340</v>
      </c>
      <c r="G10" s="330"/>
      <c r="H10" s="330"/>
      <c r="I10" s="330"/>
      <c r="J10" s="330"/>
      <c r="K10" s="330"/>
      <c r="L10" s="330"/>
      <c r="M10" s="330"/>
      <c r="N10" s="210"/>
    </row>
    <row r="11" spans="1:14" ht="18.75" customHeight="1">
      <c r="A11" s="100" t="s">
        <v>25</v>
      </c>
      <c r="B11" s="318">
        <v>986800</v>
      </c>
      <c r="C11" s="318">
        <f t="shared" si="0"/>
        <v>757471</v>
      </c>
      <c r="D11" s="318">
        <v>688113</v>
      </c>
      <c r="E11" s="320">
        <v>0</v>
      </c>
      <c r="F11" s="318">
        <v>69358</v>
      </c>
      <c r="G11" s="330"/>
      <c r="H11" s="330"/>
      <c r="I11" s="330"/>
      <c r="J11" s="330"/>
      <c r="K11" s="330"/>
      <c r="L11" s="330"/>
      <c r="M11" s="330"/>
      <c r="N11" s="210"/>
    </row>
    <row r="12" spans="1:14" ht="18.75" customHeight="1">
      <c r="A12" s="98" t="s">
        <v>460</v>
      </c>
      <c r="B12" s="317">
        <v>310000</v>
      </c>
      <c r="C12" s="320">
        <f t="shared" si="0"/>
        <v>310000</v>
      </c>
      <c r="D12" s="317">
        <v>310000</v>
      </c>
      <c r="E12" s="321">
        <v>0</v>
      </c>
      <c r="F12" s="321">
        <v>0</v>
      </c>
      <c r="G12" s="330"/>
      <c r="H12" s="330"/>
      <c r="I12" s="330"/>
      <c r="J12" s="330"/>
      <c r="K12" s="330"/>
      <c r="L12" s="330"/>
      <c r="M12" s="330"/>
      <c r="N12" s="210"/>
    </row>
    <row r="13" spans="1:14" ht="18.75" customHeight="1">
      <c r="A13" s="100" t="s">
        <v>124</v>
      </c>
      <c r="B13" s="318">
        <v>1074960</v>
      </c>
      <c r="C13" s="318">
        <f t="shared" si="0"/>
        <v>843912.5</v>
      </c>
      <c r="D13" s="318">
        <v>655897.5</v>
      </c>
      <c r="E13" s="320">
        <v>0</v>
      </c>
      <c r="F13" s="318">
        <v>188015</v>
      </c>
      <c r="G13" s="330"/>
      <c r="H13" s="330"/>
      <c r="I13" s="330"/>
      <c r="J13" s="330"/>
      <c r="K13" s="330"/>
      <c r="L13" s="330"/>
      <c r="M13" s="330"/>
      <c r="N13" s="210"/>
    </row>
    <row r="14" spans="1:14" ht="18.75" customHeight="1">
      <c r="A14" s="100" t="s">
        <v>461</v>
      </c>
      <c r="B14" s="318">
        <v>40000</v>
      </c>
      <c r="C14" s="318">
        <f t="shared" si="0"/>
        <v>0</v>
      </c>
      <c r="D14" s="318">
        <v>0</v>
      </c>
      <c r="E14" s="318">
        <v>0</v>
      </c>
      <c r="F14" s="318">
        <v>0</v>
      </c>
      <c r="G14" s="330"/>
      <c r="H14" s="330"/>
      <c r="I14" s="330"/>
      <c r="J14" s="330"/>
      <c r="K14" s="330"/>
      <c r="L14" s="330"/>
      <c r="M14" s="330"/>
      <c r="N14" s="210"/>
    </row>
    <row r="15" spans="1:14" ht="18.75" customHeight="1">
      <c r="A15" s="98" t="s">
        <v>125</v>
      </c>
      <c r="B15" s="317">
        <v>257056</v>
      </c>
      <c r="C15" s="318">
        <f t="shared" si="0"/>
        <v>250544.05</v>
      </c>
      <c r="D15" s="317">
        <v>172056</v>
      </c>
      <c r="E15" s="320">
        <v>0</v>
      </c>
      <c r="F15" s="317">
        <v>78488.05</v>
      </c>
      <c r="G15" s="330"/>
      <c r="H15" s="330"/>
      <c r="I15" s="330"/>
      <c r="J15" s="330"/>
      <c r="K15" s="330"/>
      <c r="L15" s="330"/>
      <c r="M15" s="330"/>
      <c r="N15" s="210"/>
    </row>
    <row r="16" spans="1:14" ht="18.75" customHeight="1">
      <c r="A16" s="100" t="s">
        <v>462</v>
      </c>
      <c r="B16" s="318">
        <v>97944</v>
      </c>
      <c r="C16" s="318">
        <f t="shared" si="0"/>
        <v>65204</v>
      </c>
      <c r="D16" s="318">
        <v>65204</v>
      </c>
      <c r="E16" s="318">
        <v>0</v>
      </c>
      <c r="F16" s="318">
        <v>0</v>
      </c>
      <c r="G16" s="330"/>
      <c r="H16" s="330"/>
      <c r="I16" s="330"/>
      <c r="J16" s="330"/>
      <c r="K16" s="330"/>
      <c r="L16" s="330"/>
      <c r="M16" s="330"/>
      <c r="N16" s="210"/>
    </row>
    <row r="17" spans="1:14" ht="18.75" customHeight="1">
      <c r="A17" s="100" t="s">
        <v>126</v>
      </c>
      <c r="B17" s="318">
        <v>135000</v>
      </c>
      <c r="C17" s="318">
        <f t="shared" si="0"/>
        <v>135000</v>
      </c>
      <c r="D17" s="318">
        <v>125000</v>
      </c>
      <c r="E17" s="320">
        <v>0</v>
      </c>
      <c r="F17" s="318">
        <v>10000</v>
      </c>
      <c r="G17" s="330"/>
      <c r="H17" s="330"/>
      <c r="I17" s="330"/>
      <c r="J17" s="330"/>
      <c r="K17" s="330"/>
      <c r="L17" s="330"/>
      <c r="M17" s="330"/>
      <c r="N17" s="210"/>
    </row>
    <row r="18" spans="1:14" ht="18.75" customHeight="1">
      <c r="A18" s="98" t="s">
        <v>463</v>
      </c>
      <c r="B18" s="317">
        <v>90000</v>
      </c>
      <c r="C18" s="320">
        <f t="shared" si="0"/>
        <v>51134.78</v>
      </c>
      <c r="D18" s="317">
        <v>51134.78</v>
      </c>
      <c r="E18" s="321">
        <v>0</v>
      </c>
      <c r="F18" s="321">
        <v>0</v>
      </c>
      <c r="G18" s="330"/>
      <c r="H18" s="330"/>
      <c r="I18" s="330"/>
      <c r="J18" s="330"/>
      <c r="K18" s="330"/>
      <c r="L18" s="330"/>
      <c r="M18" s="330"/>
      <c r="N18" s="210"/>
    </row>
    <row r="19" spans="1:14" ht="18.75" customHeight="1">
      <c r="A19" s="100" t="s">
        <v>127</v>
      </c>
      <c r="B19" s="318">
        <v>30000</v>
      </c>
      <c r="C19" s="318">
        <f t="shared" si="0"/>
        <v>30000</v>
      </c>
      <c r="D19" s="318">
        <v>30000</v>
      </c>
      <c r="E19" s="318">
        <v>0</v>
      </c>
      <c r="F19" s="318">
        <v>0</v>
      </c>
      <c r="G19" s="330"/>
      <c r="H19" s="330"/>
      <c r="I19" s="330"/>
      <c r="J19" s="330"/>
      <c r="K19" s="330"/>
      <c r="L19" s="330"/>
      <c r="M19" s="330"/>
      <c r="N19" s="210"/>
    </row>
    <row r="20" spans="1:14" ht="18.75" customHeight="1">
      <c r="A20" s="100" t="s">
        <v>450</v>
      </c>
      <c r="B20" s="318">
        <v>46400</v>
      </c>
      <c r="C20" s="318">
        <f t="shared" si="0"/>
        <v>40000</v>
      </c>
      <c r="D20" s="318">
        <v>40000</v>
      </c>
      <c r="E20" s="318">
        <v>0</v>
      </c>
      <c r="F20" s="318">
        <v>0</v>
      </c>
      <c r="G20" s="330"/>
      <c r="H20" s="330"/>
      <c r="I20" s="330"/>
      <c r="J20" s="330"/>
      <c r="K20" s="330"/>
      <c r="L20" s="330"/>
      <c r="M20" s="330"/>
      <c r="N20" s="210"/>
    </row>
    <row r="21" spans="1:14" ht="18.75" customHeight="1">
      <c r="A21" s="100" t="s">
        <v>467</v>
      </c>
      <c r="B21" s="318">
        <v>140600</v>
      </c>
      <c r="C21" s="318">
        <f t="shared" si="0"/>
        <v>122400</v>
      </c>
      <c r="D21" s="321">
        <v>0</v>
      </c>
      <c r="E21" s="320">
        <v>0</v>
      </c>
      <c r="F21" s="318">
        <v>122400</v>
      </c>
      <c r="G21" s="330"/>
      <c r="H21" s="330"/>
      <c r="I21" s="330"/>
      <c r="J21" s="330"/>
      <c r="K21" s="330"/>
      <c r="L21" s="330"/>
      <c r="M21" s="330"/>
      <c r="N21" s="210"/>
    </row>
    <row r="22" spans="1:14" ht="18.75" customHeight="1">
      <c r="A22" s="100" t="s">
        <v>451</v>
      </c>
      <c r="B22" s="318">
        <v>0</v>
      </c>
      <c r="C22" s="318">
        <f t="shared" si="0"/>
        <v>0</v>
      </c>
      <c r="D22" s="318">
        <v>0</v>
      </c>
      <c r="E22" s="318">
        <v>0</v>
      </c>
      <c r="F22" s="318">
        <v>0</v>
      </c>
      <c r="G22" s="330"/>
      <c r="H22" s="330"/>
      <c r="I22" s="330"/>
      <c r="J22" s="330"/>
      <c r="K22" s="330"/>
      <c r="L22" s="330"/>
      <c r="M22" s="330"/>
      <c r="N22" s="210"/>
    </row>
    <row r="23" spans="1:14" ht="18.75" customHeight="1">
      <c r="A23" s="100" t="s">
        <v>130</v>
      </c>
      <c r="B23" s="318">
        <v>0</v>
      </c>
      <c r="C23" s="318">
        <f t="shared" si="0"/>
        <v>0</v>
      </c>
      <c r="D23" s="318">
        <v>0</v>
      </c>
      <c r="E23" s="318">
        <v>0</v>
      </c>
      <c r="F23" s="318">
        <v>0</v>
      </c>
      <c r="G23" s="330"/>
      <c r="H23" s="330"/>
      <c r="I23" s="330"/>
      <c r="J23" s="330"/>
      <c r="K23" s="330"/>
      <c r="L23" s="330"/>
      <c r="M23" s="330"/>
      <c r="N23" s="210"/>
    </row>
    <row r="24" spans="1:15" ht="19.5" thickBot="1">
      <c r="A24" s="342" t="s">
        <v>23</v>
      </c>
      <c r="B24" s="319">
        <f>SUM(B7:B23)</f>
        <v>7781502</v>
      </c>
      <c r="C24" s="319">
        <f>SUM(C6:C23)</f>
        <v>7035374.33</v>
      </c>
      <c r="D24" s="319">
        <f>SUM(D6:D23)</f>
        <v>5796095.28</v>
      </c>
      <c r="E24" s="319">
        <f>SUM(E6:E23)</f>
        <v>0</v>
      </c>
      <c r="F24" s="319">
        <f>SUM(F6:F23)</f>
        <v>1239279.05</v>
      </c>
      <c r="G24" s="333"/>
      <c r="H24" s="333"/>
      <c r="I24" s="333"/>
      <c r="J24" s="333"/>
      <c r="K24" s="333"/>
      <c r="L24" s="333"/>
      <c r="M24" s="333"/>
      <c r="N24" s="299"/>
      <c r="O24" s="297"/>
    </row>
    <row r="25" spans="1:14" ht="18.75" customHeight="1" thickTop="1">
      <c r="A25" s="347" t="s">
        <v>161</v>
      </c>
      <c r="B25" s="348"/>
      <c r="C25" s="348"/>
      <c r="D25" s="348"/>
      <c r="E25" s="349"/>
      <c r="F25" s="352"/>
      <c r="G25" s="330"/>
      <c r="H25" s="330"/>
      <c r="I25" s="330"/>
      <c r="J25" s="330"/>
      <c r="K25" s="330"/>
      <c r="L25" s="330"/>
      <c r="M25" s="330"/>
      <c r="N25" s="210"/>
    </row>
    <row r="26" spans="1:14" ht="18.75" customHeight="1">
      <c r="A26" s="350" t="s">
        <v>370</v>
      </c>
      <c r="B26" s="351">
        <v>7102958</v>
      </c>
      <c r="C26" s="351">
        <v>6486635.55</v>
      </c>
      <c r="D26" s="318">
        <v>0</v>
      </c>
      <c r="E26" s="318">
        <v>0</v>
      </c>
      <c r="F26" s="318">
        <v>0</v>
      </c>
      <c r="G26" s="330"/>
      <c r="H26" s="330"/>
      <c r="I26" s="330"/>
      <c r="J26" s="330"/>
      <c r="K26" s="330"/>
      <c r="L26" s="330"/>
      <c r="M26" s="330"/>
      <c r="N26" s="210"/>
    </row>
    <row r="27" spans="1:14" ht="18.75" customHeight="1">
      <c r="A27" s="350" t="s">
        <v>167</v>
      </c>
      <c r="B27" s="351">
        <v>678544</v>
      </c>
      <c r="C27" s="351">
        <v>548738.78</v>
      </c>
      <c r="D27" s="318">
        <v>0</v>
      </c>
      <c r="E27" s="318">
        <v>0</v>
      </c>
      <c r="F27" s="318">
        <v>0</v>
      </c>
      <c r="G27" s="330"/>
      <c r="H27" s="330"/>
      <c r="I27" s="330"/>
      <c r="J27" s="330"/>
      <c r="K27" s="330"/>
      <c r="L27" s="330"/>
      <c r="M27" s="330"/>
      <c r="N27" s="210"/>
    </row>
    <row r="28" spans="1:14" ht="18.75" customHeight="1">
      <c r="A28" s="344" t="s">
        <v>22</v>
      </c>
      <c r="B28" s="318">
        <v>0</v>
      </c>
      <c r="C28" s="318">
        <v>0</v>
      </c>
      <c r="D28" s="360">
        <v>0</v>
      </c>
      <c r="E28" s="360">
        <v>0</v>
      </c>
      <c r="F28" s="360">
        <v>0</v>
      </c>
      <c r="G28" s="330"/>
      <c r="H28" s="330"/>
      <c r="I28" s="330"/>
      <c r="J28" s="330"/>
      <c r="K28" s="330"/>
      <c r="L28" s="330"/>
      <c r="M28" s="330"/>
      <c r="N28" s="210"/>
    </row>
    <row r="29" spans="1:14" ht="18.75" customHeight="1" thickBot="1">
      <c r="A29" s="346" t="s">
        <v>468</v>
      </c>
      <c r="B29" s="319">
        <f>SUM(B26:B28)</f>
        <v>7781502</v>
      </c>
      <c r="C29" s="319">
        <f>SUM(C26:C28)</f>
        <v>7035374.33</v>
      </c>
      <c r="D29" s="345">
        <v>0</v>
      </c>
      <c r="E29" s="345">
        <v>0</v>
      </c>
      <c r="F29" s="345">
        <v>0</v>
      </c>
      <c r="G29" s="330"/>
      <c r="H29" s="330"/>
      <c r="I29" s="330"/>
      <c r="J29" s="330"/>
      <c r="K29" s="330"/>
      <c r="L29" s="330"/>
      <c r="M29" s="330"/>
      <c r="N29" s="210"/>
    </row>
    <row r="30" spans="1:14" ht="15.75" thickTop="1">
      <c r="A30" s="331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210"/>
    </row>
    <row r="31" spans="1:14" ht="15">
      <c r="A31" s="331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210"/>
    </row>
    <row r="32" spans="1:14" ht="15">
      <c r="A32" s="331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210"/>
    </row>
    <row r="33" spans="1:14" ht="15">
      <c r="A33" s="331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210"/>
    </row>
    <row r="34" spans="1:14" ht="15">
      <c r="A34" s="331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210">
        <v>0</v>
      </c>
    </row>
    <row r="35" spans="1:14" ht="15">
      <c r="A35" s="332"/>
      <c r="B35" s="333"/>
      <c r="C35" s="333"/>
      <c r="D35" s="330"/>
      <c r="E35" s="330"/>
      <c r="F35" s="330"/>
      <c r="G35" s="330"/>
      <c r="H35" s="330"/>
      <c r="I35" s="330"/>
      <c r="J35" s="330"/>
      <c r="K35" s="330"/>
      <c r="L35" s="330"/>
      <c r="M35" s="330">
        <v>0</v>
      </c>
      <c r="N35" s="210"/>
    </row>
    <row r="36" spans="1:13" ht="15">
      <c r="A36" s="331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</row>
    <row r="37" spans="1:13" ht="15">
      <c r="A37" s="334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</row>
  </sheetData>
  <mergeCells count="6">
    <mergeCell ref="A4:A5"/>
    <mergeCell ref="B4:B5"/>
    <mergeCell ref="C4:C5"/>
    <mergeCell ref="A1:F1"/>
    <mergeCell ref="A2:F2"/>
    <mergeCell ref="A3:F3"/>
  </mergeCells>
  <printOptions horizontalCentered="1"/>
  <pageMargins left="0.9448818897637796" right="0.15748031496062992" top="0.5905511811023623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K75"/>
  <sheetViews>
    <sheetView workbookViewId="0" topLeftCell="A43">
      <selection activeCell="C56" sqref="C56"/>
    </sheetView>
  </sheetViews>
  <sheetFormatPr defaultColWidth="9.140625" defaultRowHeight="12.75"/>
  <cols>
    <col min="1" max="1" width="0.2890625" style="22" customWidth="1"/>
    <col min="2" max="2" width="11.00390625" style="29" customWidth="1"/>
    <col min="3" max="3" width="20.140625" style="29" customWidth="1"/>
    <col min="4" max="4" width="6.00390625" style="29" customWidth="1"/>
    <col min="5" max="5" width="12.28125" style="29" customWidth="1"/>
    <col min="6" max="6" width="13.28125" style="29" customWidth="1"/>
    <col min="7" max="7" width="12.421875" style="29" customWidth="1"/>
    <col min="8" max="8" width="12.8515625" style="29" customWidth="1"/>
    <col min="9" max="9" width="12.00390625" style="29" customWidth="1"/>
    <col min="10" max="10" width="9.140625" style="22" customWidth="1"/>
    <col min="11" max="11" width="11.140625" style="22" bestFit="1" customWidth="1"/>
    <col min="12" max="16384" width="9.140625" style="22" customWidth="1"/>
  </cols>
  <sheetData>
    <row r="1" spans="2:9" ht="21.75">
      <c r="B1" s="504" t="s">
        <v>367</v>
      </c>
      <c r="C1" s="504"/>
      <c r="D1" s="504"/>
      <c r="E1" s="504"/>
      <c r="F1" s="504"/>
      <c r="G1" s="504"/>
      <c r="H1" s="504"/>
      <c r="I1" s="504"/>
    </row>
    <row r="2" spans="1:10" ht="21.75">
      <c r="A2" s="505" t="s">
        <v>368</v>
      </c>
      <c r="B2" s="505"/>
      <c r="C2" s="505"/>
      <c r="D2" s="505"/>
      <c r="E2" s="505"/>
      <c r="F2" s="505"/>
      <c r="G2" s="505"/>
      <c r="H2" s="505"/>
      <c r="I2" s="505"/>
      <c r="J2" s="123"/>
    </row>
    <row r="3" spans="1:11" ht="21.75">
      <c r="A3" s="505" t="s">
        <v>369</v>
      </c>
      <c r="B3" s="505"/>
      <c r="C3" s="505"/>
      <c r="D3" s="505"/>
      <c r="E3" s="505"/>
      <c r="F3" s="505"/>
      <c r="G3" s="505"/>
      <c r="H3" s="505"/>
      <c r="I3" s="505"/>
      <c r="J3" s="123"/>
      <c r="K3" s="221"/>
    </row>
    <row r="4" spans="1:9" ht="21.75">
      <c r="A4" s="505" t="s">
        <v>618</v>
      </c>
      <c r="B4" s="505"/>
      <c r="C4" s="505"/>
      <c r="D4" s="505"/>
      <c r="E4" s="505"/>
      <c r="F4" s="505"/>
      <c r="G4" s="505"/>
      <c r="H4" s="505"/>
      <c r="I4" s="505"/>
    </row>
    <row r="5" spans="1:9" ht="18.75">
      <c r="A5" s="494"/>
      <c r="B5" s="495"/>
      <c r="C5" s="496"/>
      <c r="D5" s="502" t="s">
        <v>65</v>
      </c>
      <c r="E5" s="500" t="s">
        <v>79</v>
      </c>
      <c r="F5" s="500" t="s">
        <v>284</v>
      </c>
      <c r="G5" s="500" t="s">
        <v>334</v>
      </c>
      <c r="H5" s="500" t="s">
        <v>335</v>
      </c>
      <c r="I5" s="183" t="s">
        <v>336</v>
      </c>
    </row>
    <row r="6" spans="1:9" ht="18.75">
      <c r="A6" s="497"/>
      <c r="B6" s="498"/>
      <c r="C6" s="499"/>
      <c r="D6" s="503"/>
      <c r="E6" s="501"/>
      <c r="F6" s="501"/>
      <c r="G6" s="501"/>
      <c r="H6" s="501"/>
      <c r="I6" s="184" t="s">
        <v>79</v>
      </c>
    </row>
    <row r="7" spans="1:9" ht="18.75">
      <c r="A7" s="205" t="s">
        <v>371</v>
      </c>
      <c r="B7" s="206"/>
      <c r="C7" s="207"/>
      <c r="D7" s="213"/>
      <c r="E7" s="203"/>
      <c r="F7" s="158"/>
      <c r="G7" s="158"/>
      <c r="H7" s="158"/>
      <c r="I7" s="184"/>
    </row>
    <row r="8" spans="1:9" ht="18.75">
      <c r="A8" s="188" t="s">
        <v>162</v>
      </c>
      <c r="B8" s="189" t="s">
        <v>372</v>
      </c>
      <c r="C8" s="190"/>
      <c r="D8" s="217" t="s">
        <v>286</v>
      </c>
      <c r="E8" s="181">
        <f>SUM(E9:E11)</f>
        <v>304000</v>
      </c>
      <c r="F8" s="181">
        <f>SUM(F9:F11)</f>
        <v>320896.33999999997</v>
      </c>
      <c r="G8" s="181">
        <f>SUM(G9:G11)</f>
        <v>937.35</v>
      </c>
      <c r="H8" s="181">
        <f>SUM(H9:H11)</f>
        <v>321833.69</v>
      </c>
      <c r="I8" s="181">
        <f>SUM(I9:I11)</f>
        <v>17833.689999999995</v>
      </c>
    </row>
    <row r="9" spans="1:9" ht="18.75">
      <c r="A9" s="191"/>
      <c r="B9" s="192" t="s">
        <v>337</v>
      </c>
      <c r="C9" s="251"/>
      <c r="D9" s="218" t="s">
        <v>374</v>
      </c>
      <c r="E9" s="185">
        <v>212000</v>
      </c>
      <c r="F9" s="138">
        <v>240929</v>
      </c>
      <c r="G9" s="138">
        <v>0</v>
      </c>
      <c r="H9" s="138">
        <f>SUM(F9+G9)</f>
        <v>240929</v>
      </c>
      <c r="I9" s="138">
        <f>SUM(H9-E9)</f>
        <v>28929</v>
      </c>
    </row>
    <row r="10" spans="1:9" ht="18.75">
      <c r="A10" s="191"/>
      <c r="B10" s="237" t="s">
        <v>338</v>
      </c>
      <c r="C10" s="154"/>
      <c r="D10" s="238" t="s">
        <v>375</v>
      </c>
      <c r="E10" s="154">
        <v>72000</v>
      </c>
      <c r="F10" s="135">
        <v>58187.34</v>
      </c>
      <c r="G10" s="135">
        <v>937.35</v>
      </c>
      <c r="H10" s="135">
        <f>SUM(F10+G10)</f>
        <v>59124.689999999995</v>
      </c>
      <c r="I10" s="135">
        <f>SUM(H10-E10)</f>
        <v>-12875.310000000005</v>
      </c>
    </row>
    <row r="11" spans="1:9" ht="18.75">
      <c r="A11" s="191"/>
      <c r="B11" s="182" t="s">
        <v>339</v>
      </c>
      <c r="C11" s="185"/>
      <c r="D11" s="219" t="s">
        <v>376</v>
      </c>
      <c r="E11" s="185">
        <v>20000</v>
      </c>
      <c r="F11" s="185">
        <v>21780</v>
      </c>
      <c r="G11" s="138">
        <v>0</v>
      </c>
      <c r="H11" s="138">
        <f>SUM(F11+G11)</f>
        <v>21780</v>
      </c>
      <c r="I11" s="138">
        <f>SUM(H11-E11)</f>
        <v>1780</v>
      </c>
    </row>
    <row r="12" spans="1:9" ht="18.75">
      <c r="A12" s="188" t="s">
        <v>163</v>
      </c>
      <c r="B12" s="202" t="s">
        <v>373</v>
      </c>
      <c r="C12" s="252"/>
      <c r="D12" s="217" t="s">
        <v>288</v>
      </c>
      <c r="E12" s="181">
        <f>SUM(E13:E18)</f>
        <v>45100</v>
      </c>
      <c r="F12" s="181">
        <f>SUM(F13:F19)</f>
        <v>78434.59</v>
      </c>
      <c r="G12" s="181">
        <f>SUM(G13:G19)</f>
        <v>331.94</v>
      </c>
      <c r="H12" s="181">
        <f>SUM(H13:H19)</f>
        <v>78766.53</v>
      </c>
      <c r="I12" s="181">
        <f>SUM(I13:I19)</f>
        <v>33666.53</v>
      </c>
    </row>
    <row r="13" spans="1:9" ht="18.75">
      <c r="A13" s="191"/>
      <c r="B13" s="239" t="s">
        <v>340</v>
      </c>
      <c r="C13" s="241"/>
      <c r="D13" s="240" t="s">
        <v>377</v>
      </c>
      <c r="E13" s="241">
        <v>100</v>
      </c>
      <c r="F13" s="134">
        <v>142.59</v>
      </c>
      <c r="G13" s="134">
        <v>1.94</v>
      </c>
      <c r="H13" s="134">
        <f>SUM(F13:G13)</f>
        <v>144.53</v>
      </c>
      <c r="I13" s="134">
        <f aca="true" t="shared" si="0" ref="I13:I19">SUM(H13-E13)</f>
        <v>44.53</v>
      </c>
    </row>
    <row r="14" spans="1:9" ht="18.75">
      <c r="A14" s="191"/>
      <c r="B14" s="182" t="s">
        <v>341</v>
      </c>
      <c r="C14" s="185"/>
      <c r="D14" s="220" t="s">
        <v>378</v>
      </c>
      <c r="E14" s="185">
        <v>3000</v>
      </c>
      <c r="F14" s="138">
        <v>6100</v>
      </c>
      <c r="G14" s="138">
        <v>330</v>
      </c>
      <c r="H14" s="138">
        <f>SUM(F14+G14)</f>
        <v>6430</v>
      </c>
      <c r="I14" s="138">
        <f t="shared" si="0"/>
        <v>3430</v>
      </c>
    </row>
    <row r="15" spans="1:9" ht="18.75">
      <c r="A15" s="191"/>
      <c r="B15" s="237" t="s">
        <v>342</v>
      </c>
      <c r="C15" s="154"/>
      <c r="D15" s="238" t="s">
        <v>379</v>
      </c>
      <c r="E15" s="154">
        <v>0</v>
      </c>
      <c r="F15" s="135">
        <v>9100</v>
      </c>
      <c r="G15" s="135">
        <v>0</v>
      </c>
      <c r="H15" s="135">
        <f>SUM(F15+G15)</f>
        <v>9100</v>
      </c>
      <c r="I15" s="135">
        <f t="shared" si="0"/>
        <v>9100</v>
      </c>
    </row>
    <row r="16" spans="1:9" ht="18.75">
      <c r="A16" s="191"/>
      <c r="B16" s="237" t="s">
        <v>343</v>
      </c>
      <c r="C16" s="243"/>
      <c r="D16" s="242" t="s">
        <v>380</v>
      </c>
      <c r="E16" s="243">
        <v>37000</v>
      </c>
      <c r="F16" s="244">
        <v>57542</v>
      </c>
      <c r="G16" s="244">
        <v>0</v>
      </c>
      <c r="H16" s="244">
        <f>SUM(F16+G16)</f>
        <v>57542</v>
      </c>
      <c r="I16" s="244">
        <f t="shared" si="0"/>
        <v>20542</v>
      </c>
    </row>
    <row r="17" spans="1:9" ht="18.75">
      <c r="A17" s="191"/>
      <c r="B17" s="237" t="s">
        <v>344</v>
      </c>
      <c r="C17" s="154"/>
      <c r="D17" s="238" t="s">
        <v>381</v>
      </c>
      <c r="E17" s="154">
        <v>0</v>
      </c>
      <c r="F17" s="135">
        <f>SUM(H17-G17)</f>
        <v>0</v>
      </c>
      <c r="G17" s="135">
        <v>0</v>
      </c>
      <c r="H17" s="135">
        <v>0</v>
      </c>
      <c r="I17" s="135">
        <f t="shared" si="0"/>
        <v>0</v>
      </c>
    </row>
    <row r="18" spans="1:9" ht="18.75">
      <c r="A18" s="191"/>
      <c r="B18" s="237" t="s">
        <v>383</v>
      </c>
      <c r="C18" s="154"/>
      <c r="D18" s="238" t="s">
        <v>382</v>
      </c>
      <c r="E18" s="154">
        <v>5000</v>
      </c>
      <c r="F18" s="135">
        <v>5000</v>
      </c>
      <c r="G18" s="135">
        <v>0</v>
      </c>
      <c r="H18" s="135">
        <f>SUM(F18+G18)</f>
        <v>5000</v>
      </c>
      <c r="I18" s="135">
        <f t="shared" si="0"/>
        <v>0</v>
      </c>
    </row>
    <row r="19" spans="1:9" ht="18.75">
      <c r="A19" s="191"/>
      <c r="B19" s="208" t="s">
        <v>345</v>
      </c>
      <c r="C19" s="209"/>
      <c r="D19" s="223" t="s">
        <v>77</v>
      </c>
      <c r="E19" s="185">
        <v>0</v>
      </c>
      <c r="F19" s="138">
        <v>550</v>
      </c>
      <c r="G19" s="138">
        <v>0</v>
      </c>
      <c r="H19" s="138">
        <f>SUM(F19+G19)</f>
        <v>550</v>
      </c>
      <c r="I19" s="138">
        <f t="shared" si="0"/>
        <v>550</v>
      </c>
    </row>
    <row r="20" spans="1:9" ht="18.75">
      <c r="A20" s="188" t="s">
        <v>164</v>
      </c>
      <c r="B20" s="189" t="s">
        <v>401</v>
      </c>
      <c r="C20" s="190"/>
      <c r="D20" s="217" t="s">
        <v>289</v>
      </c>
      <c r="E20" s="181">
        <f>SUM(E21)</f>
        <v>62000</v>
      </c>
      <c r="F20" s="181">
        <f>SUM(F21:F21)</f>
        <v>45196.12</v>
      </c>
      <c r="G20" s="181">
        <f>SUM(G21)</f>
        <v>24178.37</v>
      </c>
      <c r="H20" s="181">
        <f>SUM(H21)</f>
        <v>69374.49</v>
      </c>
      <c r="I20" s="181">
        <f>I21</f>
        <v>7374.490000000005</v>
      </c>
    </row>
    <row r="21" spans="1:9" ht="18.75">
      <c r="A21" s="191"/>
      <c r="B21" s="182" t="s">
        <v>346</v>
      </c>
      <c r="C21" s="185"/>
      <c r="D21" s="217" t="s">
        <v>384</v>
      </c>
      <c r="E21" s="138">
        <v>62000</v>
      </c>
      <c r="F21" s="138">
        <v>45196.12</v>
      </c>
      <c r="G21" s="138">
        <v>24178.37</v>
      </c>
      <c r="H21" s="138">
        <f>SUM(F21:G21)</f>
        <v>69374.49</v>
      </c>
      <c r="I21" s="138">
        <f>SUM(H21-E21)</f>
        <v>7374.490000000005</v>
      </c>
    </row>
    <row r="22" spans="1:9" ht="18.75">
      <c r="A22" s="188" t="s">
        <v>290</v>
      </c>
      <c r="B22" s="189" t="s">
        <v>400</v>
      </c>
      <c r="C22" s="190"/>
      <c r="D22" s="217" t="s">
        <v>291</v>
      </c>
      <c r="E22" s="181">
        <f>SUM(E23)</f>
        <v>960000</v>
      </c>
      <c r="F22" s="181">
        <f>SUM(F23:F24)</f>
        <v>627907</v>
      </c>
      <c r="G22" s="181">
        <f>SUM(G23:G24)</f>
        <v>92425</v>
      </c>
      <c r="H22" s="181">
        <f>SUM(H23:H24)</f>
        <v>720332</v>
      </c>
      <c r="I22" s="181">
        <f>SUM(H22-E22)</f>
        <v>-239668</v>
      </c>
    </row>
    <row r="23" spans="1:9" ht="18.75">
      <c r="A23" s="254"/>
      <c r="B23" s="239" t="s">
        <v>290</v>
      </c>
      <c r="C23" s="241"/>
      <c r="D23" s="240" t="s">
        <v>385</v>
      </c>
      <c r="E23" s="239">
        <v>960000</v>
      </c>
      <c r="F23" s="134">
        <v>627907</v>
      </c>
      <c r="G23" s="134">
        <v>92425</v>
      </c>
      <c r="H23" s="134">
        <f>SUM(F23:G23)</f>
        <v>720332</v>
      </c>
      <c r="I23" s="134">
        <f>SUM(H23-E23)</f>
        <v>-239668</v>
      </c>
    </row>
    <row r="24" spans="1:9" ht="18.75">
      <c r="A24" s="191"/>
      <c r="B24" s="182" t="s">
        <v>347</v>
      </c>
      <c r="C24" s="185"/>
      <c r="D24" s="219"/>
      <c r="E24" s="138"/>
      <c r="F24" s="138"/>
      <c r="G24" s="138"/>
      <c r="H24" s="138"/>
      <c r="I24" s="138"/>
    </row>
    <row r="25" spans="1:9" ht="18.75">
      <c r="A25" s="188" t="s">
        <v>165</v>
      </c>
      <c r="B25" s="189" t="s">
        <v>402</v>
      </c>
      <c r="C25" s="190"/>
      <c r="D25" s="217" t="s">
        <v>292</v>
      </c>
      <c r="E25" s="181">
        <f>SUM(E26:E28)</f>
        <v>84100</v>
      </c>
      <c r="F25" s="181">
        <f>SUM(F26:F28)</f>
        <v>186592.1</v>
      </c>
      <c r="G25" s="181">
        <f>SUM(G26:G28)</f>
        <v>2050</v>
      </c>
      <c r="H25" s="181">
        <f>SUM(H26:H28)</f>
        <v>188642.1</v>
      </c>
      <c r="I25" s="181">
        <f>SUM(I26:I28)</f>
        <v>104542.1</v>
      </c>
    </row>
    <row r="26" spans="1:9" ht="18.75">
      <c r="A26" s="191"/>
      <c r="B26" s="182" t="s">
        <v>348</v>
      </c>
      <c r="C26" s="185"/>
      <c r="D26" s="218" t="s">
        <v>386</v>
      </c>
      <c r="E26" s="185">
        <v>60000</v>
      </c>
      <c r="F26" s="138">
        <v>73200</v>
      </c>
      <c r="G26" s="138">
        <v>1500</v>
      </c>
      <c r="H26" s="138">
        <f>SUM(F26+G26)</f>
        <v>74700</v>
      </c>
      <c r="I26" s="138">
        <f>SUM(H26-E26)</f>
        <v>14700</v>
      </c>
    </row>
    <row r="27" spans="1:9" ht="18.75">
      <c r="A27" s="191"/>
      <c r="B27" s="237" t="s">
        <v>349</v>
      </c>
      <c r="C27" s="154"/>
      <c r="D27" s="238" t="s">
        <v>387</v>
      </c>
      <c r="E27" s="154">
        <v>100</v>
      </c>
      <c r="F27" s="135">
        <v>0</v>
      </c>
      <c r="G27" s="135">
        <v>0</v>
      </c>
      <c r="H27" s="135">
        <f>SUM(F27+G27)</f>
        <v>0</v>
      </c>
      <c r="I27" s="135">
        <f>SUM(H27-E27)</f>
        <v>-100</v>
      </c>
    </row>
    <row r="28" spans="1:9" ht="18.75">
      <c r="A28" s="191"/>
      <c r="B28" s="182" t="s">
        <v>350</v>
      </c>
      <c r="C28" s="185"/>
      <c r="D28" s="219" t="s">
        <v>388</v>
      </c>
      <c r="E28" s="138">
        <v>24000</v>
      </c>
      <c r="F28" s="138">
        <v>113392.1</v>
      </c>
      <c r="G28" s="138">
        <v>550</v>
      </c>
      <c r="H28" s="138">
        <f>SUM(F28:G28)</f>
        <v>113942.1</v>
      </c>
      <c r="I28" s="138">
        <f>SUM(H28-E28)</f>
        <v>89942.1</v>
      </c>
    </row>
    <row r="29" spans="1:9" ht="18.75">
      <c r="A29" s="188" t="s">
        <v>293</v>
      </c>
      <c r="B29" s="189" t="s">
        <v>403</v>
      </c>
      <c r="C29" s="190"/>
      <c r="D29" s="217" t="s">
        <v>294</v>
      </c>
      <c r="E29" s="181">
        <f>SUM(E30)</f>
        <v>0</v>
      </c>
      <c r="F29" s="181">
        <f>SUM(H29-G29)</f>
        <v>0</v>
      </c>
      <c r="G29" s="181">
        <f>SUM(G30)</f>
        <v>0</v>
      </c>
      <c r="H29" s="181">
        <f>SUM(H30)</f>
        <v>0</v>
      </c>
      <c r="I29" s="181">
        <f>SUM(H29-E29)</f>
        <v>0</v>
      </c>
    </row>
    <row r="30" spans="1:9" ht="18.75">
      <c r="A30" s="191"/>
      <c r="B30" s="222"/>
      <c r="C30" s="253"/>
      <c r="D30" s="217"/>
      <c r="E30" s="204">
        <v>0</v>
      </c>
      <c r="F30" s="204">
        <f>SUM(H30-G30)</f>
        <v>0</v>
      </c>
      <c r="G30" s="204">
        <v>0</v>
      </c>
      <c r="H30" s="204">
        <v>0</v>
      </c>
      <c r="I30" s="204">
        <f>SUM(H30-E30)</f>
        <v>0</v>
      </c>
    </row>
    <row r="31" spans="1:9" ht="18.75">
      <c r="A31" s="506" t="s">
        <v>389</v>
      </c>
      <c r="B31" s="507"/>
      <c r="C31" s="508"/>
      <c r="D31" s="219"/>
      <c r="E31" s="138"/>
      <c r="F31" s="138"/>
      <c r="G31" s="138"/>
      <c r="H31" s="138"/>
      <c r="I31" s="138"/>
    </row>
    <row r="32" spans="1:9" ht="18.75">
      <c r="A32" s="188" t="s">
        <v>166</v>
      </c>
      <c r="B32" s="189" t="s">
        <v>390</v>
      </c>
      <c r="C32" s="190"/>
      <c r="D32" s="217" t="s">
        <v>295</v>
      </c>
      <c r="E32" s="181">
        <f>SUM(E33:E44)</f>
        <v>8312000</v>
      </c>
      <c r="F32" s="181">
        <f>SUM(F33:F41)</f>
        <v>9591884.42</v>
      </c>
      <c r="G32" s="181">
        <f>SUM(G33:G41)</f>
        <v>1413680.02</v>
      </c>
      <c r="H32" s="181">
        <f>SUM(H33:H41)</f>
        <v>11005564.44</v>
      </c>
      <c r="I32" s="181">
        <f>SUM(I33:I41)</f>
        <v>2693564.4400000004</v>
      </c>
    </row>
    <row r="33" spans="1:9" ht="18.75">
      <c r="A33" s="191"/>
      <c r="B33" s="239" t="s">
        <v>351</v>
      </c>
      <c r="C33" s="241"/>
      <c r="D33" s="240" t="s">
        <v>392</v>
      </c>
      <c r="E33" s="241">
        <v>4182000</v>
      </c>
      <c r="F33" s="134">
        <v>4639680.49</v>
      </c>
      <c r="G33" s="134">
        <v>472189.53</v>
      </c>
      <c r="H33" s="134">
        <f aca="true" t="shared" si="1" ref="H33:H41">SUM(F33:G33)</f>
        <v>5111870.0200000005</v>
      </c>
      <c r="I33" s="134">
        <f aca="true" t="shared" si="2" ref="I33:I41">SUM(H33-E33)</f>
        <v>929870.0200000005</v>
      </c>
    </row>
    <row r="34" spans="1:9" ht="18.75">
      <c r="A34" s="191"/>
      <c r="B34" s="237" t="s">
        <v>391</v>
      </c>
      <c r="C34" s="154"/>
      <c r="D34" s="238" t="s">
        <v>392</v>
      </c>
      <c r="E34" s="154">
        <v>1436000</v>
      </c>
      <c r="F34" s="135">
        <v>1580863.39</v>
      </c>
      <c r="G34" s="135">
        <v>376245.23</v>
      </c>
      <c r="H34" s="135">
        <f t="shared" si="1"/>
        <v>1957108.6199999999</v>
      </c>
      <c r="I34" s="135">
        <f t="shared" si="2"/>
        <v>521108.6199999999</v>
      </c>
    </row>
    <row r="35" spans="1:9" ht="18.75">
      <c r="A35" s="191"/>
      <c r="B35" s="237" t="s">
        <v>352</v>
      </c>
      <c r="C35" s="154"/>
      <c r="D35" s="238" t="s">
        <v>393</v>
      </c>
      <c r="E35" s="154">
        <v>16000</v>
      </c>
      <c r="F35" s="135">
        <v>46158.4</v>
      </c>
      <c r="G35" s="135">
        <v>19923.49</v>
      </c>
      <c r="H35" s="135">
        <f t="shared" si="1"/>
        <v>66081.89</v>
      </c>
      <c r="I35" s="135">
        <f t="shared" si="2"/>
        <v>50081.89</v>
      </c>
    </row>
    <row r="36" spans="1:9" ht="18.75">
      <c r="A36" s="191"/>
      <c r="B36" s="182" t="s">
        <v>353</v>
      </c>
      <c r="C36" s="185"/>
      <c r="D36" s="220" t="s">
        <v>394</v>
      </c>
      <c r="E36" s="185">
        <v>809000</v>
      </c>
      <c r="F36" s="138">
        <v>872476.52</v>
      </c>
      <c r="G36" s="138">
        <v>139320.87</v>
      </c>
      <c r="H36" s="138">
        <f t="shared" si="1"/>
        <v>1011797.39</v>
      </c>
      <c r="I36" s="138">
        <f t="shared" si="2"/>
        <v>202797.39</v>
      </c>
    </row>
    <row r="37" spans="1:9" ht="18.75">
      <c r="A37" s="191"/>
      <c r="B37" s="237" t="s">
        <v>354</v>
      </c>
      <c r="C37" s="154"/>
      <c r="D37" s="238" t="s">
        <v>395</v>
      </c>
      <c r="E37" s="154">
        <v>1587000</v>
      </c>
      <c r="F37" s="135">
        <v>2138758.61</v>
      </c>
      <c r="G37" s="135">
        <v>298831.34</v>
      </c>
      <c r="H37" s="135">
        <f t="shared" si="1"/>
        <v>2437589.9499999997</v>
      </c>
      <c r="I37" s="135">
        <f t="shared" si="2"/>
        <v>850589.9499999997</v>
      </c>
    </row>
    <row r="38" spans="1:9" ht="18.75">
      <c r="A38" s="191"/>
      <c r="B38" s="182" t="s">
        <v>355</v>
      </c>
      <c r="C38" s="185"/>
      <c r="D38" s="220" t="s">
        <v>396</v>
      </c>
      <c r="E38" s="185">
        <v>83000</v>
      </c>
      <c r="F38" s="138">
        <v>65103.85</v>
      </c>
      <c r="G38" s="138">
        <v>69179.56</v>
      </c>
      <c r="H38" s="138">
        <f t="shared" si="1"/>
        <v>134283.41</v>
      </c>
      <c r="I38" s="138">
        <f t="shared" si="2"/>
        <v>51283.41</v>
      </c>
    </row>
    <row r="39" spans="1:11" ht="18.75">
      <c r="A39" s="191"/>
      <c r="B39" s="237" t="s">
        <v>356</v>
      </c>
      <c r="C39" s="154"/>
      <c r="D39" s="238" t="s">
        <v>397</v>
      </c>
      <c r="E39" s="154">
        <v>53000</v>
      </c>
      <c r="F39" s="135">
        <v>55295.16</v>
      </c>
      <c r="G39" s="135">
        <v>0</v>
      </c>
      <c r="H39" s="135">
        <f t="shared" si="1"/>
        <v>55295.16</v>
      </c>
      <c r="I39" s="135">
        <f t="shared" si="2"/>
        <v>2295.1600000000035</v>
      </c>
      <c r="K39" s="26"/>
    </row>
    <row r="40" spans="1:9" ht="18.75">
      <c r="A40" s="191"/>
      <c r="B40" s="237" t="s">
        <v>357</v>
      </c>
      <c r="C40" s="154"/>
      <c r="D40" s="238" t="s">
        <v>398</v>
      </c>
      <c r="E40" s="154">
        <v>7000</v>
      </c>
      <c r="F40" s="135">
        <v>7506</v>
      </c>
      <c r="G40" s="135">
        <v>0</v>
      </c>
      <c r="H40" s="135">
        <f t="shared" si="1"/>
        <v>7506</v>
      </c>
      <c r="I40" s="135">
        <f t="shared" si="2"/>
        <v>506</v>
      </c>
    </row>
    <row r="41" spans="1:9" ht="18.75">
      <c r="A41" s="193"/>
      <c r="B41" s="194" t="s">
        <v>358</v>
      </c>
      <c r="C41" s="224"/>
      <c r="D41" s="219" t="s">
        <v>399</v>
      </c>
      <c r="E41" s="224">
        <v>139000</v>
      </c>
      <c r="F41" s="147">
        <v>186042</v>
      </c>
      <c r="G41" s="147">
        <v>37990</v>
      </c>
      <c r="H41" s="147">
        <f t="shared" si="1"/>
        <v>224032</v>
      </c>
      <c r="I41" s="153">
        <f t="shared" si="2"/>
        <v>85032</v>
      </c>
    </row>
    <row r="42" spans="1:9" ht="18.75">
      <c r="A42" s="195"/>
      <c r="B42" s="182"/>
      <c r="C42" s="182"/>
      <c r="D42" s="182"/>
      <c r="E42" s="182"/>
      <c r="F42" s="182"/>
      <c r="G42" s="182"/>
      <c r="H42" s="182"/>
      <c r="I42" s="182"/>
    </row>
    <row r="43" spans="1:9" ht="18.75">
      <c r="A43" s="196"/>
      <c r="B43" s="182"/>
      <c r="C43" s="182"/>
      <c r="D43" s="182"/>
      <c r="E43" s="182"/>
      <c r="F43" s="182"/>
      <c r="G43" s="182"/>
      <c r="H43" s="182"/>
      <c r="I43" s="182"/>
    </row>
    <row r="44" spans="1:9" ht="18.75">
      <c r="A44" s="196"/>
      <c r="B44" s="492" t="s">
        <v>263</v>
      </c>
      <c r="C44" s="493"/>
      <c r="D44" s="493"/>
      <c r="E44" s="493"/>
      <c r="F44" s="493"/>
      <c r="G44" s="493"/>
      <c r="H44" s="493"/>
      <c r="I44" s="493"/>
    </row>
    <row r="45" spans="1:9" ht="18.75">
      <c r="A45" s="494"/>
      <c r="B45" s="495"/>
      <c r="C45" s="495"/>
      <c r="D45" s="502" t="s">
        <v>65</v>
      </c>
      <c r="E45" s="500" t="s">
        <v>79</v>
      </c>
      <c r="F45" s="500" t="s">
        <v>284</v>
      </c>
      <c r="G45" s="500" t="s">
        <v>334</v>
      </c>
      <c r="H45" s="500" t="s">
        <v>335</v>
      </c>
      <c r="I45" s="183" t="s">
        <v>359</v>
      </c>
    </row>
    <row r="46" spans="1:9" ht="18.75">
      <c r="A46" s="497"/>
      <c r="B46" s="498"/>
      <c r="C46" s="498"/>
      <c r="D46" s="503"/>
      <c r="E46" s="501"/>
      <c r="F46" s="501"/>
      <c r="G46" s="501"/>
      <c r="H46" s="501"/>
      <c r="I46" s="184" t="s">
        <v>79</v>
      </c>
    </row>
    <row r="47" spans="1:9" ht="18.75">
      <c r="A47" s="512" t="s">
        <v>404</v>
      </c>
      <c r="B47" s="513"/>
      <c r="C47" s="483"/>
      <c r="D47" s="156"/>
      <c r="E47" s="158"/>
      <c r="F47" s="158"/>
      <c r="G47" s="158"/>
      <c r="H47" s="158"/>
      <c r="I47" s="184"/>
    </row>
    <row r="48" spans="1:9" ht="18.75">
      <c r="A48" s="188" t="s">
        <v>167</v>
      </c>
      <c r="B48" s="189" t="s">
        <v>405</v>
      </c>
      <c r="C48" s="189"/>
      <c r="D48" s="217" t="s">
        <v>296</v>
      </c>
      <c r="E48" s="181">
        <f>SUM(E49)</f>
        <v>8232800</v>
      </c>
      <c r="F48" s="181">
        <v>7413983</v>
      </c>
      <c r="G48" s="181">
        <f>SUM(G49:G51)</f>
        <v>10749</v>
      </c>
      <c r="H48" s="181">
        <f>SUM(H49:H51)</f>
        <v>7424732</v>
      </c>
      <c r="I48" s="181">
        <f>SUM(H48-E48)</f>
        <v>-808068</v>
      </c>
    </row>
    <row r="49" spans="1:9" ht="18.75">
      <c r="A49" s="191"/>
      <c r="B49" s="239" t="s">
        <v>360</v>
      </c>
      <c r="C49" s="239"/>
      <c r="D49" s="246" t="s">
        <v>406</v>
      </c>
      <c r="E49" s="134">
        <v>8232800</v>
      </c>
      <c r="F49" s="134">
        <v>7413983</v>
      </c>
      <c r="G49" s="134">
        <v>0</v>
      </c>
      <c r="H49" s="134">
        <f>SUM(F49:G49)</f>
        <v>7413983</v>
      </c>
      <c r="I49" s="241">
        <f>SUM(H49-E49)</f>
        <v>-818817</v>
      </c>
    </row>
    <row r="50" spans="1:9" ht="18.75">
      <c r="A50" s="255"/>
      <c r="B50" s="256" t="s">
        <v>361</v>
      </c>
      <c r="C50" s="256"/>
      <c r="D50" s="257" t="s">
        <v>407</v>
      </c>
      <c r="E50" s="143">
        <v>0</v>
      </c>
      <c r="F50" s="143">
        <v>0</v>
      </c>
      <c r="G50" s="143">
        <v>10749</v>
      </c>
      <c r="H50" s="143">
        <v>10749</v>
      </c>
      <c r="I50" s="245">
        <f>SUM(H50-E50)</f>
        <v>10749</v>
      </c>
    </row>
    <row r="51" spans="1:9" ht="18.75">
      <c r="A51" s="191"/>
      <c r="B51" s="258" t="s">
        <v>362</v>
      </c>
      <c r="C51" s="258"/>
      <c r="D51" s="259"/>
      <c r="E51" s="135"/>
      <c r="F51" s="260"/>
      <c r="G51" s="135"/>
      <c r="H51" s="135"/>
      <c r="I51" s="154"/>
    </row>
    <row r="52" spans="1:9" ht="18.75">
      <c r="A52" s="191"/>
      <c r="B52" s="208" t="s">
        <v>734</v>
      </c>
      <c r="C52" s="208"/>
      <c r="D52" s="214"/>
      <c r="E52" s="147"/>
      <c r="F52" s="138"/>
      <c r="G52" s="147"/>
      <c r="H52" s="147"/>
      <c r="I52" s="244"/>
    </row>
    <row r="53" spans="1:9" ht="18.75">
      <c r="A53" s="215" t="s">
        <v>363</v>
      </c>
      <c r="B53" s="510" t="s">
        <v>363</v>
      </c>
      <c r="C53" s="511"/>
      <c r="D53" s="216"/>
      <c r="E53" s="181">
        <f>SUM(E8+E12+E20+E22+E25+E29+E32+E48)</f>
        <v>18000000</v>
      </c>
      <c r="F53" s="181">
        <f>SUM(F8+F12+F20+F22+F25+F29+F32+F48)</f>
        <v>18264893.57</v>
      </c>
      <c r="G53" s="181">
        <f>SUM(G8+G12+G20+G22+G25+G29+G32+G48)</f>
        <v>1544351.68</v>
      </c>
      <c r="H53" s="181">
        <f>SUM(H8+H12+H20+H22+H25+H29+H32+H48)</f>
        <v>19809245.25</v>
      </c>
      <c r="I53" s="181">
        <f>SUM(H53-E53)</f>
        <v>1809245.25</v>
      </c>
    </row>
    <row r="54" spans="1:9" ht="18.75">
      <c r="A54" s="188" t="s">
        <v>364</v>
      </c>
      <c r="B54" s="189"/>
      <c r="C54" s="189"/>
      <c r="D54" s="181"/>
      <c r="E54" s="176"/>
      <c r="F54" s="176"/>
      <c r="G54" s="176"/>
      <c r="H54" s="176"/>
      <c r="I54" s="176"/>
    </row>
    <row r="55" spans="1:9" ht="18.75">
      <c r="A55" s="271" t="s">
        <v>22</v>
      </c>
      <c r="B55" s="189" t="s">
        <v>408</v>
      </c>
      <c r="C55" s="189"/>
      <c r="D55" s="217" t="s">
        <v>297</v>
      </c>
      <c r="E55" s="181">
        <f>SUM(E58:E69)</f>
        <v>0</v>
      </c>
      <c r="F55" s="181">
        <f>SUM(F58:F69)</f>
        <v>5861473</v>
      </c>
      <c r="G55" s="181">
        <f>SUM(G58:G69)</f>
        <v>55824</v>
      </c>
      <c r="H55" s="181">
        <f>SUM(H58:H69)</f>
        <v>5917297</v>
      </c>
      <c r="I55" s="181"/>
    </row>
    <row r="56" spans="1:9" ht="18.75">
      <c r="A56" s="197"/>
      <c r="B56" s="261" t="s">
        <v>420</v>
      </c>
      <c r="C56" s="274"/>
      <c r="D56" s="240" t="s">
        <v>418</v>
      </c>
      <c r="E56" s="262"/>
      <c r="F56" s="262"/>
      <c r="G56" s="262"/>
      <c r="H56" s="262"/>
      <c r="I56" s="262"/>
    </row>
    <row r="57" spans="1:9" ht="18.75">
      <c r="A57" s="197"/>
      <c r="B57" s="275" t="s">
        <v>421</v>
      </c>
      <c r="C57" s="276"/>
      <c r="D57" s="199"/>
      <c r="E57" s="198"/>
      <c r="F57" s="200"/>
      <c r="G57" s="200"/>
      <c r="H57" s="200"/>
      <c r="I57" s="200"/>
    </row>
    <row r="58" spans="1:10" ht="18.75">
      <c r="A58" s="255"/>
      <c r="B58" s="247" t="s">
        <v>413</v>
      </c>
      <c r="C58" s="266"/>
      <c r="D58" s="154"/>
      <c r="E58" s="135"/>
      <c r="F58" s="135"/>
      <c r="G58" s="135" t="s">
        <v>365</v>
      </c>
      <c r="H58" s="135" t="s">
        <v>365</v>
      </c>
      <c r="I58" s="135"/>
      <c r="J58" s="26"/>
    </row>
    <row r="59" spans="1:10" ht="18.75">
      <c r="A59" s="191"/>
      <c r="B59" s="237" t="s">
        <v>414</v>
      </c>
      <c r="C59" s="154"/>
      <c r="D59" s="154"/>
      <c r="E59" s="135"/>
      <c r="F59" s="135"/>
      <c r="G59" s="135"/>
      <c r="H59" s="135"/>
      <c r="I59" s="135"/>
      <c r="J59" s="26"/>
    </row>
    <row r="60" spans="1:10" ht="18.75">
      <c r="A60" s="191"/>
      <c r="B60" s="248" t="s">
        <v>416</v>
      </c>
      <c r="C60" s="265"/>
      <c r="D60" s="245"/>
      <c r="E60" s="143"/>
      <c r="F60" s="143">
        <v>589000</v>
      </c>
      <c r="G60" s="143">
        <v>24000</v>
      </c>
      <c r="H60" s="143">
        <f>SUM(F60:G60)</f>
        <v>613000</v>
      </c>
      <c r="I60" s="143"/>
      <c r="J60" s="26"/>
    </row>
    <row r="61" spans="1:9" ht="18.75">
      <c r="A61" s="191"/>
      <c r="B61" s="248" t="s">
        <v>415</v>
      </c>
      <c r="C61" s="265"/>
      <c r="D61" s="185"/>
      <c r="E61" s="138"/>
      <c r="F61" s="138"/>
      <c r="G61" s="138"/>
      <c r="H61" s="138"/>
      <c r="I61" s="138"/>
    </row>
    <row r="62" spans="1:9" ht="18.75">
      <c r="A62" s="191"/>
      <c r="B62" s="237" t="s">
        <v>423</v>
      </c>
      <c r="C62" s="154"/>
      <c r="D62" s="154"/>
      <c r="E62" s="135"/>
      <c r="F62" s="135">
        <v>3777500</v>
      </c>
      <c r="G62" s="135">
        <v>0</v>
      </c>
      <c r="H62" s="135">
        <f>SUM(F62:G62)</f>
        <v>3777500</v>
      </c>
      <c r="I62" s="135"/>
    </row>
    <row r="63" spans="1:9" ht="18.75">
      <c r="A63" s="191"/>
      <c r="B63" s="248" t="s">
        <v>619</v>
      </c>
      <c r="C63" s="265"/>
      <c r="D63" s="154"/>
      <c r="E63" s="135"/>
      <c r="F63" s="135">
        <v>197232</v>
      </c>
      <c r="G63" s="135">
        <v>31824</v>
      </c>
      <c r="H63" s="135">
        <f>SUM(F63:G63)</f>
        <v>229056</v>
      </c>
      <c r="I63" s="135"/>
    </row>
    <row r="64" spans="1:9" ht="18.75">
      <c r="A64" s="191"/>
      <c r="B64" s="249" t="s">
        <v>410</v>
      </c>
      <c r="C64" s="267"/>
      <c r="D64" s="211"/>
      <c r="E64" s="146"/>
      <c r="F64" s="146"/>
      <c r="G64" s="146"/>
      <c r="H64" s="146"/>
      <c r="I64" s="146"/>
    </row>
    <row r="65" spans="1:9" ht="18.75">
      <c r="A65" s="264"/>
      <c r="B65" s="249" t="s">
        <v>411</v>
      </c>
      <c r="C65" s="267"/>
      <c r="D65" s="269"/>
      <c r="E65" s="250"/>
      <c r="F65" s="135">
        <v>1287741</v>
      </c>
      <c r="G65" s="135">
        <v>0</v>
      </c>
      <c r="H65" s="135">
        <f>SUM(F65:G65)</f>
        <v>1287741</v>
      </c>
      <c r="I65" s="135"/>
    </row>
    <row r="66" spans="1:9" ht="18.75">
      <c r="A66" s="264"/>
      <c r="B66" s="263" t="s">
        <v>422</v>
      </c>
      <c r="C66" s="268"/>
      <c r="D66" s="270" t="s">
        <v>419</v>
      </c>
      <c r="E66" s="148"/>
      <c r="F66" s="138"/>
      <c r="G66" s="138"/>
      <c r="H66" s="138"/>
      <c r="I66" s="138"/>
    </row>
    <row r="67" spans="1:9" ht="18.75">
      <c r="A67" s="255"/>
      <c r="B67" s="263" t="s">
        <v>417</v>
      </c>
      <c r="C67" s="268"/>
      <c r="D67" s="269"/>
      <c r="E67" s="250"/>
      <c r="F67" s="135"/>
      <c r="G67" s="135"/>
      <c r="H67" s="135"/>
      <c r="I67" s="135"/>
    </row>
    <row r="68" spans="1:9" ht="18.75">
      <c r="A68" s="264"/>
      <c r="B68" s="248" t="s">
        <v>424</v>
      </c>
      <c r="C68" s="265"/>
      <c r="D68" s="154"/>
      <c r="E68" s="250"/>
      <c r="F68" s="135"/>
      <c r="G68" s="135"/>
      <c r="H68" s="135"/>
      <c r="I68" s="135"/>
    </row>
    <row r="69" spans="1:9" ht="18.75">
      <c r="A69" s="193"/>
      <c r="B69" s="272" t="s">
        <v>409</v>
      </c>
      <c r="C69" s="273"/>
      <c r="D69" s="185"/>
      <c r="E69" s="148"/>
      <c r="F69" s="138">
        <v>10000</v>
      </c>
      <c r="G69" s="147">
        <v>0</v>
      </c>
      <c r="H69" s="138">
        <f>SUM(F69:G69)</f>
        <v>10000</v>
      </c>
      <c r="I69" s="138"/>
    </row>
    <row r="70" spans="1:9" ht="19.5" thickBot="1">
      <c r="A70" s="212" t="s">
        <v>366</v>
      </c>
      <c r="B70" s="509" t="s">
        <v>412</v>
      </c>
      <c r="C70" s="509"/>
      <c r="D70" s="465"/>
      <c r="E70" s="150">
        <f>SUM(E53+E55)</f>
        <v>18000000</v>
      </c>
      <c r="F70" s="150">
        <f>SUM(F53+F55)</f>
        <v>24126366.57</v>
      </c>
      <c r="G70" s="201">
        <f>SUM(G53+G55)</f>
        <v>1600175.68</v>
      </c>
      <c r="H70" s="150">
        <f>SUM(H53+H55)</f>
        <v>25726542.25</v>
      </c>
      <c r="I70" s="150"/>
    </row>
    <row r="71" spans="1:9" ht="19.5" thickTop="1">
      <c r="A71" s="123"/>
      <c r="B71" s="26"/>
      <c r="C71" s="26"/>
      <c r="D71" s="26"/>
      <c r="E71" s="26"/>
      <c r="F71" s="26"/>
      <c r="G71" s="26"/>
      <c r="H71" s="26"/>
      <c r="I71" s="26"/>
    </row>
    <row r="72" spans="1:9" ht="18.75">
      <c r="A72" s="123"/>
      <c r="B72" s="22"/>
      <c r="C72" s="22"/>
      <c r="D72" s="22"/>
      <c r="E72" s="26"/>
      <c r="F72" s="26"/>
      <c r="G72" s="26"/>
      <c r="H72" s="26"/>
      <c r="I72" s="26"/>
    </row>
    <row r="73" spans="1:9" ht="18.75">
      <c r="A73" s="123"/>
      <c r="B73" s="22"/>
      <c r="C73" s="22"/>
      <c r="D73" s="22"/>
      <c r="E73" s="26"/>
      <c r="F73" s="26"/>
      <c r="G73" s="26"/>
      <c r="H73" s="26"/>
      <c r="I73" s="26"/>
    </row>
    <row r="74" spans="1:9" ht="18.75">
      <c r="A74" s="123"/>
      <c r="B74" s="22"/>
      <c r="C74" s="22"/>
      <c r="D74" s="22"/>
      <c r="E74" s="26"/>
      <c r="F74" s="26"/>
      <c r="G74" s="26"/>
      <c r="H74" s="26"/>
      <c r="I74" s="26"/>
    </row>
    <row r="75" spans="1:9" ht="18.75">
      <c r="A75" s="123"/>
      <c r="B75" s="26"/>
      <c r="C75" s="26"/>
      <c r="D75" s="26"/>
      <c r="E75" s="26"/>
      <c r="F75" s="26"/>
      <c r="G75" s="26"/>
      <c r="H75" s="26"/>
      <c r="I75" s="26"/>
    </row>
    <row r="77" ht="22.5" customHeight="1"/>
  </sheetData>
  <mergeCells count="21">
    <mergeCell ref="B70:C70"/>
    <mergeCell ref="A45:C46"/>
    <mergeCell ref="D45:D46"/>
    <mergeCell ref="B53:C53"/>
    <mergeCell ref="A47:C47"/>
    <mergeCell ref="B1:I1"/>
    <mergeCell ref="A3:I3"/>
    <mergeCell ref="A31:C31"/>
    <mergeCell ref="G45:G46"/>
    <mergeCell ref="H45:H46"/>
    <mergeCell ref="E45:E46"/>
    <mergeCell ref="F45:F46"/>
    <mergeCell ref="A2:I2"/>
    <mergeCell ref="A4:I4"/>
    <mergeCell ref="E5:E6"/>
    <mergeCell ref="B44:I44"/>
    <mergeCell ref="A5:C6"/>
    <mergeCell ref="F5:F6"/>
    <mergeCell ref="G5:G6"/>
    <mergeCell ref="H5:H6"/>
    <mergeCell ref="D5:D6"/>
  </mergeCells>
  <printOptions/>
  <pageMargins left="0.1968503937007874" right="0" top="0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O34"/>
  <sheetViews>
    <sheetView workbookViewId="0" topLeftCell="A1">
      <selection activeCell="F28" sqref="F28"/>
    </sheetView>
  </sheetViews>
  <sheetFormatPr defaultColWidth="9.140625" defaultRowHeight="12.75"/>
  <cols>
    <col min="1" max="1" width="29.28125" style="296" customWidth="1"/>
    <col min="2" max="2" width="19.421875" style="298" customWidth="1"/>
    <col min="3" max="3" width="18.7109375" style="298" customWidth="1"/>
    <col min="4" max="4" width="18.8515625" style="298" customWidth="1"/>
    <col min="5" max="5" width="19.8515625" style="298" customWidth="1"/>
    <col min="6" max="6" width="19.28125" style="298" customWidth="1"/>
    <col min="7" max="7" width="10.00390625" style="298" customWidth="1"/>
    <col min="8" max="8" width="11.28125" style="298" customWidth="1"/>
    <col min="9" max="9" width="10.140625" style="298" customWidth="1"/>
    <col min="10" max="10" width="9.7109375" style="298" customWidth="1"/>
    <col min="11" max="11" width="9.140625" style="298" customWidth="1"/>
    <col min="12" max="12" width="11.421875" style="298" customWidth="1"/>
    <col min="13" max="13" width="12.00390625" style="298" customWidth="1"/>
    <col min="14" max="14" width="9.421875" style="298" customWidth="1"/>
    <col min="15" max="16384" width="10.7109375" style="296" customWidth="1"/>
  </cols>
  <sheetData>
    <row r="1" spans="1:14" ht="21.75">
      <c r="A1" s="505" t="s">
        <v>14</v>
      </c>
      <c r="B1" s="505"/>
      <c r="C1" s="505"/>
      <c r="D1" s="505"/>
      <c r="E1" s="505"/>
      <c r="F1" s="505"/>
      <c r="G1" s="326"/>
      <c r="H1" s="326"/>
      <c r="I1" s="326"/>
      <c r="J1" s="326"/>
      <c r="K1" s="326"/>
      <c r="L1" s="326"/>
      <c r="M1" s="326"/>
      <c r="N1" s="326"/>
    </row>
    <row r="2" spans="1:14" ht="18.75" customHeight="1">
      <c r="A2" s="484" t="s">
        <v>469</v>
      </c>
      <c r="B2" s="484"/>
      <c r="C2" s="484"/>
      <c r="D2" s="484"/>
      <c r="E2" s="484"/>
      <c r="F2" s="484"/>
      <c r="G2" s="327"/>
      <c r="H2" s="327"/>
      <c r="I2" s="327"/>
      <c r="J2" s="327"/>
      <c r="K2" s="327"/>
      <c r="L2" s="327"/>
      <c r="M2" s="327"/>
      <c r="N2" s="327"/>
    </row>
    <row r="3" spans="1:14" ht="21.75">
      <c r="A3" s="446" t="s">
        <v>260</v>
      </c>
      <c r="B3" s="446"/>
      <c r="C3" s="446"/>
      <c r="D3" s="446"/>
      <c r="E3" s="446"/>
      <c r="F3" s="446"/>
      <c r="G3" s="328"/>
      <c r="H3" s="328"/>
      <c r="I3" s="328"/>
      <c r="J3" s="328"/>
      <c r="K3" s="328"/>
      <c r="L3" s="328"/>
      <c r="M3" s="328"/>
      <c r="N3" s="328"/>
    </row>
    <row r="4" spans="1:14" ht="23.25" customHeight="1">
      <c r="A4" s="521" t="s">
        <v>50</v>
      </c>
      <c r="B4" s="523" t="s">
        <v>79</v>
      </c>
      <c r="C4" s="525" t="s">
        <v>23</v>
      </c>
      <c r="D4" s="110" t="s">
        <v>472</v>
      </c>
      <c r="E4" s="110" t="s">
        <v>475</v>
      </c>
      <c r="F4" s="110" t="s">
        <v>476</v>
      </c>
      <c r="G4" s="337"/>
      <c r="H4" s="336"/>
      <c r="I4" s="336"/>
      <c r="J4" s="336"/>
      <c r="K4" s="337"/>
      <c r="L4" s="337"/>
      <c r="M4" s="337"/>
      <c r="N4" s="338"/>
    </row>
    <row r="5" spans="1:14" ht="23.25" customHeight="1">
      <c r="A5" s="441"/>
      <c r="B5" s="592"/>
      <c r="C5" s="593"/>
      <c r="D5" s="167" t="s">
        <v>473</v>
      </c>
      <c r="E5" s="167"/>
      <c r="F5" s="167" t="s">
        <v>477</v>
      </c>
      <c r="G5" s="337"/>
      <c r="H5" s="336"/>
      <c r="I5" s="336"/>
      <c r="J5" s="336"/>
      <c r="K5" s="337"/>
      <c r="L5" s="337"/>
      <c r="M5" s="337"/>
      <c r="N5" s="338"/>
    </row>
    <row r="6" spans="1:14" ht="18.75" customHeight="1">
      <c r="A6" s="522"/>
      <c r="B6" s="524"/>
      <c r="C6" s="526"/>
      <c r="D6" s="118" t="s">
        <v>474</v>
      </c>
      <c r="E6" s="118"/>
      <c r="F6" s="118" t="s">
        <v>478</v>
      </c>
      <c r="G6" s="337"/>
      <c r="H6" s="336"/>
      <c r="I6" s="336"/>
      <c r="J6" s="336"/>
      <c r="K6" s="337"/>
      <c r="L6" s="337"/>
      <c r="M6" s="337"/>
      <c r="N6" s="338"/>
    </row>
    <row r="7" spans="1:14" ht="18.75">
      <c r="A7" s="343" t="s">
        <v>160</v>
      </c>
      <c r="B7" s="339"/>
      <c r="C7" s="340"/>
      <c r="D7" s="341"/>
      <c r="E7" s="340"/>
      <c r="F7" s="340"/>
      <c r="G7" s="330"/>
      <c r="H7" s="330"/>
      <c r="I7" s="330"/>
      <c r="J7" s="330"/>
      <c r="K7" s="330"/>
      <c r="L7" s="330"/>
      <c r="M7" s="330"/>
      <c r="N7" s="210"/>
    </row>
    <row r="8" spans="1:14" ht="18.75" customHeight="1">
      <c r="A8" s="111" t="s">
        <v>120</v>
      </c>
      <c r="B8" s="321">
        <v>0</v>
      </c>
      <c r="C8" s="320">
        <f aca="true" t="shared" si="0" ref="C8:C20">SUM(D8:N8)</f>
        <v>0</v>
      </c>
      <c r="D8" s="320">
        <v>0</v>
      </c>
      <c r="E8" s="320">
        <v>0</v>
      </c>
      <c r="F8" s="320">
        <v>0</v>
      </c>
      <c r="G8" s="330"/>
      <c r="H8" s="330"/>
      <c r="I8" s="330"/>
      <c r="J8" s="330"/>
      <c r="K8" s="330"/>
      <c r="L8" s="330"/>
      <c r="M8" s="330"/>
      <c r="N8" s="210"/>
    </row>
    <row r="9" spans="1:14" ht="18.75" customHeight="1">
      <c r="A9" s="100" t="s">
        <v>121</v>
      </c>
      <c r="B9" s="321">
        <v>0</v>
      </c>
      <c r="C9" s="318">
        <f t="shared" si="0"/>
        <v>0</v>
      </c>
      <c r="D9" s="320">
        <v>0</v>
      </c>
      <c r="E9" s="320">
        <v>0</v>
      </c>
      <c r="F9" s="318">
        <v>0</v>
      </c>
      <c r="G9" s="330"/>
      <c r="H9" s="330"/>
      <c r="I9" s="330"/>
      <c r="J9" s="330"/>
      <c r="K9" s="330"/>
      <c r="L9" s="330"/>
      <c r="M9" s="330"/>
      <c r="N9" s="210"/>
    </row>
    <row r="10" spans="1:14" ht="18.75" customHeight="1">
      <c r="A10" s="98" t="s">
        <v>122</v>
      </c>
      <c r="B10" s="321">
        <v>0</v>
      </c>
      <c r="C10" s="318">
        <f t="shared" si="0"/>
        <v>0</v>
      </c>
      <c r="D10" s="320">
        <v>0</v>
      </c>
      <c r="E10" s="320">
        <v>0</v>
      </c>
      <c r="F10" s="318">
        <v>0</v>
      </c>
      <c r="G10" s="330"/>
      <c r="H10" s="330"/>
      <c r="I10" s="330"/>
      <c r="J10" s="330"/>
      <c r="K10" s="330"/>
      <c r="L10" s="330"/>
      <c r="M10" s="330"/>
      <c r="N10" s="210"/>
    </row>
    <row r="11" spans="1:14" ht="18.75" customHeight="1">
      <c r="A11" s="100" t="s">
        <v>123</v>
      </c>
      <c r="B11" s="321">
        <v>0</v>
      </c>
      <c r="C11" s="318">
        <f t="shared" si="0"/>
        <v>0</v>
      </c>
      <c r="D11" s="320">
        <v>0</v>
      </c>
      <c r="E11" s="320">
        <v>0</v>
      </c>
      <c r="F11" s="318">
        <v>0</v>
      </c>
      <c r="G11" s="330"/>
      <c r="H11" s="330"/>
      <c r="I11" s="330"/>
      <c r="J11" s="330"/>
      <c r="K11" s="330"/>
      <c r="L11" s="330"/>
      <c r="M11" s="330"/>
      <c r="N11" s="210"/>
    </row>
    <row r="12" spans="1:14" ht="18.75" customHeight="1">
      <c r="A12" s="100" t="s">
        <v>25</v>
      </c>
      <c r="B12" s="321">
        <v>0</v>
      </c>
      <c r="C12" s="318">
        <f t="shared" si="0"/>
        <v>0</v>
      </c>
      <c r="D12" s="320">
        <v>0</v>
      </c>
      <c r="E12" s="320">
        <v>0</v>
      </c>
      <c r="F12" s="318">
        <v>0</v>
      </c>
      <c r="G12" s="330"/>
      <c r="H12" s="330"/>
      <c r="I12" s="330"/>
      <c r="J12" s="330"/>
      <c r="K12" s="330"/>
      <c r="L12" s="330"/>
      <c r="M12" s="330"/>
      <c r="N12" s="210"/>
    </row>
    <row r="13" spans="1:14" ht="18.75" customHeight="1">
      <c r="A13" s="100" t="s">
        <v>124</v>
      </c>
      <c r="B13" s="318">
        <v>5000</v>
      </c>
      <c r="C13" s="318">
        <f t="shared" si="0"/>
        <v>4950</v>
      </c>
      <c r="D13" s="320">
        <v>0</v>
      </c>
      <c r="E13" s="320">
        <v>0</v>
      </c>
      <c r="F13" s="318">
        <v>4950</v>
      </c>
      <c r="G13" s="330"/>
      <c r="H13" s="330"/>
      <c r="I13" s="330"/>
      <c r="J13" s="330"/>
      <c r="K13" s="330"/>
      <c r="L13" s="330"/>
      <c r="M13" s="330"/>
      <c r="N13" s="210"/>
    </row>
    <row r="14" spans="1:14" ht="18.75" customHeight="1">
      <c r="A14" s="100" t="s">
        <v>461</v>
      </c>
      <c r="B14" s="318">
        <v>80800</v>
      </c>
      <c r="C14" s="318">
        <f t="shared" si="0"/>
        <v>55735</v>
      </c>
      <c r="D14" s="318">
        <v>0</v>
      </c>
      <c r="E14" s="318">
        <v>0</v>
      </c>
      <c r="F14" s="318">
        <v>55735</v>
      </c>
      <c r="G14" s="330"/>
      <c r="H14" s="330"/>
      <c r="I14" s="330"/>
      <c r="J14" s="330"/>
      <c r="K14" s="330"/>
      <c r="L14" s="330"/>
      <c r="M14" s="330"/>
      <c r="N14" s="210"/>
    </row>
    <row r="15" spans="1:14" ht="18.75" customHeight="1">
      <c r="A15" s="98" t="s">
        <v>125</v>
      </c>
      <c r="B15" s="321">
        <v>0</v>
      </c>
      <c r="C15" s="318">
        <f t="shared" si="0"/>
        <v>0</v>
      </c>
      <c r="D15" s="320">
        <v>0</v>
      </c>
      <c r="E15" s="320">
        <v>0</v>
      </c>
      <c r="F15" s="318">
        <v>0</v>
      </c>
      <c r="G15" s="330"/>
      <c r="H15" s="330"/>
      <c r="I15" s="330"/>
      <c r="J15" s="330"/>
      <c r="K15" s="330"/>
      <c r="L15" s="330"/>
      <c r="M15" s="330"/>
      <c r="N15" s="210"/>
    </row>
    <row r="16" spans="1:14" ht="18.75" customHeight="1">
      <c r="A16" s="100" t="s">
        <v>126</v>
      </c>
      <c r="B16" s="321">
        <v>0</v>
      </c>
      <c r="C16" s="318">
        <f t="shared" si="0"/>
        <v>0</v>
      </c>
      <c r="D16" s="320">
        <v>0</v>
      </c>
      <c r="E16" s="320">
        <v>0</v>
      </c>
      <c r="F16" s="318"/>
      <c r="G16" s="330"/>
      <c r="H16" s="330"/>
      <c r="I16" s="330"/>
      <c r="J16" s="330"/>
      <c r="K16" s="330"/>
      <c r="L16" s="330"/>
      <c r="M16" s="330"/>
      <c r="N16" s="210"/>
    </row>
    <row r="17" spans="1:14" ht="18.75" customHeight="1">
      <c r="A17" s="100" t="s">
        <v>127</v>
      </c>
      <c r="B17" s="321">
        <v>0</v>
      </c>
      <c r="C17" s="318">
        <f t="shared" si="0"/>
        <v>0</v>
      </c>
      <c r="D17" s="318">
        <v>0</v>
      </c>
      <c r="E17" s="318">
        <v>0</v>
      </c>
      <c r="F17" s="318">
        <v>0</v>
      </c>
      <c r="G17" s="330"/>
      <c r="H17" s="330"/>
      <c r="I17" s="330"/>
      <c r="J17" s="330"/>
      <c r="K17" s="330"/>
      <c r="L17" s="330"/>
      <c r="M17" s="330"/>
      <c r="N17" s="210"/>
    </row>
    <row r="18" spans="1:14" ht="18.75" customHeight="1">
      <c r="A18" s="100" t="s">
        <v>450</v>
      </c>
      <c r="B18" s="321">
        <v>0</v>
      </c>
      <c r="C18" s="318">
        <f t="shared" si="0"/>
        <v>0</v>
      </c>
      <c r="D18" s="318">
        <v>0</v>
      </c>
      <c r="E18" s="318">
        <v>0</v>
      </c>
      <c r="F18" s="318">
        <v>0</v>
      </c>
      <c r="G18" s="330"/>
      <c r="H18" s="330"/>
      <c r="I18" s="330"/>
      <c r="J18" s="330"/>
      <c r="K18" s="330"/>
      <c r="L18" s="330"/>
      <c r="M18" s="330"/>
      <c r="N18" s="210"/>
    </row>
    <row r="19" spans="1:14" ht="18.75" customHeight="1">
      <c r="A19" s="100" t="s">
        <v>451</v>
      </c>
      <c r="B19" s="318">
        <v>0</v>
      </c>
      <c r="C19" s="318">
        <f t="shared" si="0"/>
        <v>0</v>
      </c>
      <c r="D19" s="318">
        <v>0</v>
      </c>
      <c r="E19" s="318">
        <v>0</v>
      </c>
      <c r="F19" s="318">
        <v>0</v>
      </c>
      <c r="G19" s="330"/>
      <c r="H19" s="330"/>
      <c r="I19" s="330"/>
      <c r="J19" s="330"/>
      <c r="K19" s="330"/>
      <c r="L19" s="330"/>
      <c r="M19" s="330"/>
      <c r="N19" s="210"/>
    </row>
    <row r="20" spans="1:14" ht="18.75" customHeight="1">
      <c r="A20" s="100" t="s">
        <v>130</v>
      </c>
      <c r="B20" s="318">
        <v>0</v>
      </c>
      <c r="C20" s="318">
        <f t="shared" si="0"/>
        <v>0</v>
      </c>
      <c r="D20" s="318">
        <v>0</v>
      </c>
      <c r="E20" s="318">
        <v>0</v>
      </c>
      <c r="F20" s="318">
        <v>0</v>
      </c>
      <c r="G20" s="330"/>
      <c r="H20" s="330"/>
      <c r="I20" s="330"/>
      <c r="J20" s="330"/>
      <c r="K20" s="330"/>
      <c r="L20" s="330"/>
      <c r="M20" s="330"/>
      <c r="N20" s="210"/>
    </row>
    <row r="21" spans="1:15" ht="19.5" thickBot="1">
      <c r="A21" s="342" t="s">
        <v>23</v>
      </c>
      <c r="B21" s="319">
        <f>SUM(B8:B20)</f>
        <v>85800</v>
      </c>
      <c r="C21" s="319">
        <f>SUM(C7:C20)</f>
        <v>60685</v>
      </c>
      <c r="D21" s="319">
        <f>SUM(D7:D20)</f>
        <v>0</v>
      </c>
      <c r="E21" s="319">
        <f>SUM(E7:E20)</f>
        <v>0</v>
      </c>
      <c r="F21" s="319">
        <f>SUM(F7:F20)</f>
        <v>60685</v>
      </c>
      <c r="G21" s="333"/>
      <c r="H21" s="333"/>
      <c r="I21" s="333"/>
      <c r="J21" s="333"/>
      <c r="K21" s="333"/>
      <c r="L21" s="333"/>
      <c r="M21" s="333"/>
      <c r="N21" s="299"/>
      <c r="O21" s="297"/>
    </row>
    <row r="22" spans="1:14" ht="18.75" customHeight="1" thickTop="1">
      <c r="A22" s="347" t="s">
        <v>161</v>
      </c>
      <c r="B22" s="348"/>
      <c r="C22" s="348"/>
      <c r="D22" s="348"/>
      <c r="E22" s="349"/>
      <c r="F22" s="352"/>
      <c r="G22" s="330"/>
      <c r="H22" s="330"/>
      <c r="I22" s="330"/>
      <c r="J22" s="330"/>
      <c r="K22" s="330"/>
      <c r="L22" s="330"/>
      <c r="M22" s="330"/>
      <c r="N22" s="210"/>
    </row>
    <row r="23" spans="1:14" ht="18.75" customHeight="1">
      <c r="A23" s="350" t="s">
        <v>370</v>
      </c>
      <c r="B23" s="351">
        <v>5000</v>
      </c>
      <c r="C23" s="351">
        <v>4950</v>
      </c>
      <c r="D23" s="318">
        <v>0</v>
      </c>
      <c r="E23" s="318">
        <v>0</v>
      </c>
      <c r="F23" s="318">
        <v>0</v>
      </c>
      <c r="G23" s="330"/>
      <c r="H23" s="330"/>
      <c r="I23" s="330"/>
      <c r="J23" s="330"/>
      <c r="K23" s="330"/>
      <c r="L23" s="330"/>
      <c r="M23" s="330"/>
      <c r="N23" s="210"/>
    </row>
    <row r="24" spans="1:14" ht="18.75" customHeight="1">
      <c r="A24" s="350" t="s">
        <v>167</v>
      </c>
      <c r="B24" s="351">
        <v>80800</v>
      </c>
      <c r="C24" s="351">
        <v>55735</v>
      </c>
      <c r="D24" s="318">
        <v>0</v>
      </c>
      <c r="E24" s="318">
        <v>0</v>
      </c>
      <c r="F24" s="318">
        <v>0</v>
      </c>
      <c r="G24" s="330"/>
      <c r="H24" s="330"/>
      <c r="I24" s="330"/>
      <c r="J24" s="330"/>
      <c r="K24" s="330"/>
      <c r="L24" s="330"/>
      <c r="M24" s="330"/>
      <c r="N24" s="210"/>
    </row>
    <row r="25" spans="1:14" ht="18.75" customHeight="1">
      <c r="A25" s="344" t="s">
        <v>22</v>
      </c>
      <c r="B25" s="318">
        <v>0</v>
      </c>
      <c r="C25" s="318">
        <v>0</v>
      </c>
      <c r="D25" s="318">
        <v>0</v>
      </c>
      <c r="E25" s="318">
        <v>0</v>
      </c>
      <c r="F25" s="318">
        <v>0</v>
      </c>
      <c r="G25" s="330"/>
      <c r="H25" s="330"/>
      <c r="I25" s="330"/>
      <c r="J25" s="330"/>
      <c r="K25" s="330"/>
      <c r="L25" s="330"/>
      <c r="M25" s="330"/>
      <c r="N25" s="210"/>
    </row>
    <row r="26" spans="1:14" ht="18.75" customHeight="1" thickBot="1">
      <c r="A26" s="346" t="s">
        <v>468</v>
      </c>
      <c r="B26" s="319">
        <f>SUM(B23:B25)</f>
        <v>85800</v>
      </c>
      <c r="C26" s="319">
        <f>SUM(C23:C25)</f>
        <v>60685</v>
      </c>
      <c r="D26" s="319">
        <f>SUM(D12:D25)</f>
        <v>0</v>
      </c>
      <c r="E26" s="319">
        <f>SUM(E12:E25)</f>
        <v>0</v>
      </c>
      <c r="F26" s="319">
        <f>SUM(F12:F25)</f>
        <v>121370</v>
      </c>
      <c r="G26" s="330"/>
      <c r="H26" s="330"/>
      <c r="I26" s="330"/>
      <c r="J26" s="330"/>
      <c r="K26" s="330"/>
      <c r="L26" s="330"/>
      <c r="M26" s="330"/>
      <c r="N26" s="210"/>
    </row>
    <row r="27" spans="1:14" ht="15.75" thickTop="1">
      <c r="A27" s="331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210"/>
    </row>
    <row r="28" spans="1:14" ht="15">
      <c r="A28" s="331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210"/>
    </row>
    <row r="29" spans="1:14" ht="15">
      <c r="A29" s="331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210"/>
    </row>
    <row r="30" spans="1:14" ht="15">
      <c r="A30" s="331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210"/>
    </row>
    <row r="31" spans="1:14" ht="15">
      <c r="A31" s="331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210">
        <v>0</v>
      </c>
    </row>
    <row r="32" spans="1:14" ht="15">
      <c r="A32" s="332"/>
      <c r="B32" s="333"/>
      <c r="C32" s="333"/>
      <c r="D32" s="330"/>
      <c r="E32" s="330"/>
      <c r="F32" s="330"/>
      <c r="G32" s="330"/>
      <c r="H32" s="330"/>
      <c r="I32" s="330"/>
      <c r="J32" s="330"/>
      <c r="K32" s="330"/>
      <c r="L32" s="330"/>
      <c r="M32" s="330">
        <v>0</v>
      </c>
      <c r="N32" s="210"/>
    </row>
    <row r="33" spans="1:13" ht="15">
      <c r="A33" s="331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</row>
    <row r="34" spans="1:13" ht="15">
      <c r="A34" s="334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</row>
  </sheetData>
  <mergeCells count="6">
    <mergeCell ref="A4:A6"/>
    <mergeCell ref="B4:B6"/>
    <mergeCell ref="C4:C6"/>
    <mergeCell ref="A1:F1"/>
    <mergeCell ref="A2:F2"/>
    <mergeCell ref="A3:F3"/>
  </mergeCells>
  <printOptions horizontalCentered="1"/>
  <pageMargins left="0.984251968503937" right="0" top="0.5905511811023623" bottom="0.1968503937007874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O36"/>
  <sheetViews>
    <sheetView workbookViewId="0" topLeftCell="A4">
      <selection activeCell="H21" sqref="H21"/>
    </sheetView>
  </sheetViews>
  <sheetFormatPr defaultColWidth="9.140625" defaultRowHeight="12.75"/>
  <cols>
    <col min="1" max="1" width="26.421875" style="296" customWidth="1"/>
    <col min="2" max="2" width="16.8515625" style="298" customWidth="1"/>
    <col min="3" max="3" width="16.7109375" style="298" customWidth="1"/>
    <col min="4" max="4" width="17.00390625" style="298" customWidth="1"/>
    <col min="5" max="5" width="17.421875" style="298" customWidth="1"/>
    <col min="6" max="6" width="17.140625" style="298" customWidth="1"/>
    <col min="7" max="7" width="17.57421875" style="298" customWidth="1"/>
    <col min="8" max="8" width="11.28125" style="298" customWidth="1"/>
    <col min="9" max="9" width="10.140625" style="298" customWidth="1"/>
    <col min="10" max="10" width="9.7109375" style="298" customWidth="1"/>
    <col min="11" max="11" width="9.140625" style="298" customWidth="1"/>
    <col min="12" max="12" width="11.421875" style="298" customWidth="1"/>
    <col min="13" max="13" width="12.00390625" style="298" customWidth="1"/>
    <col min="14" max="14" width="9.421875" style="298" customWidth="1"/>
    <col min="15" max="16384" width="10.7109375" style="296" customWidth="1"/>
  </cols>
  <sheetData>
    <row r="1" spans="1:14" ht="21.75">
      <c r="A1" s="505" t="s">
        <v>14</v>
      </c>
      <c r="B1" s="505"/>
      <c r="C1" s="505"/>
      <c r="D1" s="505"/>
      <c r="E1" s="505"/>
      <c r="F1" s="505"/>
      <c r="G1" s="505"/>
      <c r="H1" s="326"/>
      <c r="I1" s="326"/>
      <c r="J1" s="326"/>
      <c r="K1" s="326"/>
      <c r="L1" s="326"/>
      <c r="M1" s="326"/>
      <c r="N1" s="326"/>
    </row>
    <row r="2" spans="1:14" ht="18.75" customHeight="1">
      <c r="A2" s="484" t="s">
        <v>479</v>
      </c>
      <c r="B2" s="484"/>
      <c r="C2" s="484"/>
      <c r="D2" s="484"/>
      <c r="E2" s="484"/>
      <c r="F2" s="484"/>
      <c r="G2" s="484"/>
      <c r="H2" s="327"/>
      <c r="I2" s="327"/>
      <c r="J2" s="327"/>
      <c r="K2" s="327"/>
      <c r="L2" s="327"/>
      <c r="M2" s="327"/>
      <c r="N2" s="327"/>
    </row>
    <row r="3" spans="1:14" ht="21.75">
      <c r="A3" s="446" t="s">
        <v>260</v>
      </c>
      <c r="B3" s="446"/>
      <c r="C3" s="446"/>
      <c r="D3" s="446"/>
      <c r="E3" s="446"/>
      <c r="F3" s="446"/>
      <c r="G3" s="446"/>
      <c r="H3" s="328"/>
      <c r="I3" s="328"/>
      <c r="J3" s="328"/>
      <c r="K3" s="328"/>
      <c r="L3" s="328"/>
      <c r="M3" s="328"/>
      <c r="N3" s="328"/>
    </row>
    <row r="4" spans="1:14" ht="23.25" customHeight="1">
      <c r="A4" s="521" t="s">
        <v>50</v>
      </c>
      <c r="B4" s="523" t="s">
        <v>79</v>
      </c>
      <c r="C4" s="525" t="s">
        <v>23</v>
      </c>
      <c r="D4" s="110" t="s">
        <v>472</v>
      </c>
      <c r="E4" s="110" t="s">
        <v>483</v>
      </c>
      <c r="F4" s="110" t="s">
        <v>485</v>
      </c>
      <c r="G4" s="110" t="s">
        <v>487</v>
      </c>
      <c r="H4" s="336"/>
      <c r="I4" s="336"/>
      <c r="J4" s="336"/>
      <c r="K4" s="337"/>
      <c r="L4" s="337"/>
      <c r="M4" s="337"/>
      <c r="N4" s="338"/>
    </row>
    <row r="5" spans="1:14" ht="23.25" customHeight="1">
      <c r="A5" s="441"/>
      <c r="B5" s="592"/>
      <c r="C5" s="593"/>
      <c r="D5" s="167" t="s">
        <v>482</v>
      </c>
      <c r="E5" s="167" t="s">
        <v>484</v>
      </c>
      <c r="F5" s="167" t="s">
        <v>486</v>
      </c>
      <c r="G5" s="167" t="s">
        <v>488</v>
      </c>
      <c r="H5" s="336"/>
      <c r="I5" s="336"/>
      <c r="J5" s="336"/>
      <c r="K5" s="337"/>
      <c r="L5" s="337"/>
      <c r="M5" s="337"/>
      <c r="N5" s="338"/>
    </row>
    <row r="6" spans="1:14" ht="18.75" customHeight="1">
      <c r="A6" s="522"/>
      <c r="B6" s="524"/>
      <c r="C6" s="526"/>
      <c r="D6" s="118"/>
      <c r="E6" s="118"/>
      <c r="F6" s="118"/>
      <c r="G6" s="118" t="s">
        <v>489</v>
      </c>
      <c r="H6" s="336"/>
      <c r="I6" s="336"/>
      <c r="J6" s="336"/>
      <c r="K6" s="337"/>
      <c r="L6" s="337"/>
      <c r="M6" s="337"/>
      <c r="N6" s="338"/>
    </row>
    <row r="7" spans="1:14" ht="18.75">
      <c r="A7" s="343" t="s">
        <v>160</v>
      </c>
      <c r="B7" s="339"/>
      <c r="C7" s="340"/>
      <c r="D7" s="341"/>
      <c r="E7" s="340"/>
      <c r="F7" s="340"/>
      <c r="G7" s="340"/>
      <c r="H7" s="330"/>
      <c r="I7" s="330"/>
      <c r="J7" s="330"/>
      <c r="K7" s="330"/>
      <c r="L7" s="330"/>
      <c r="M7" s="330"/>
      <c r="N7" s="210"/>
    </row>
    <row r="8" spans="1:14" ht="18.75" customHeight="1">
      <c r="A8" s="111" t="s">
        <v>120</v>
      </c>
      <c r="B8" s="321">
        <v>0</v>
      </c>
      <c r="C8" s="320">
        <f aca="true" t="shared" si="0" ref="C8:C22">SUM(D8:N8)</f>
        <v>0</v>
      </c>
      <c r="D8" s="320">
        <v>0</v>
      </c>
      <c r="E8" s="320">
        <v>0</v>
      </c>
      <c r="F8" s="320">
        <v>0</v>
      </c>
      <c r="G8" s="320">
        <v>0</v>
      </c>
      <c r="H8" s="330"/>
      <c r="I8" s="330"/>
      <c r="J8" s="330"/>
      <c r="K8" s="330"/>
      <c r="L8" s="330"/>
      <c r="M8" s="330"/>
      <c r="N8" s="210"/>
    </row>
    <row r="9" spans="1:14" ht="18.75" customHeight="1">
      <c r="A9" s="100" t="s">
        <v>121</v>
      </c>
      <c r="B9" s="321">
        <v>0</v>
      </c>
      <c r="C9" s="318">
        <f t="shared" si="0"/>
        <v>0</v>
      </c>
      <c r="D9" s="320">
        <v>0</v>
      </c>
      <c r="E9" s="318">
        <v>0</v>
      </c>
      <c r="F9" s="318">
        <v>0</v>
      </c>
      <c r="G9" s="318">
        <v>0</v>
      </c>
      <c r="H9" s="330"/>
      <c r="I9" s="330"/>
      <c r="J9" s="330"/>
      <c r="K9" s="330"/>
      <c r="L9" s="330"/>
      <c r="M9" s="330"/>
      <c r="N9" s="210"/>
    </row>
    <row r="10" spans="1:14" ht="18.75" customHeight="1">
      <c r="A10" s="98" t="s">
        <v>122</v>
      </c>
      <c r="B10" s="321">
        <v>0</v>
      </c>
      <c r="C10" s="318">
        <f t="shared" si="0"/>
        <v>0</v>
      </c>
      <c r="D10" s="320">
        <v>0</v>
      </c>
      <c r="E10" s="318">
        <v>0</v>
      </c>
      <c r="F10" s="318">
        <v>0</v>
      </c>
      <c r="G10" s="318">
        <v>0</v>
      </c>
      <c r="H10" s="330"/>
      <c r="I10" s="330"/>
      <c r="J10" s="330"/>
      <c r="K10" s="330"/>
      <c r="L10" s="330"/>
      <c r="M10" s="330"/>
      <c r="N10" s="210"/>
    </row>
    <row r="11" spans="1:14" ht="18.75" customHeight="1">
      <c r="A11" s="100" t="s">
        <v>480</v>
      </c>
      <c r="B11" s="321">
        <v>199680</v>
      </c>
      <c r="C11" s="318">
        <f t="shared" si="0"/>
        <v>2940</v>
      </c>
      <c r="D11" s="320">
        <v>0</v>
      </c>
      <c r="E11" s="318">
        <v>2940</v>
      </c>
      <c r="F11" s="318">
        <v>0</v>
      </c>
      <c r="G11" s="318">
        <v>0</v>
      </c>
      <c r="H11" s="330"/>
      <c r="I11" s="330"/>
      <c r="J11" s="330"/>
      <c r="K11" s="330"/>
      <c r="L11" s="330"/>
      <c r="M11" s="330"/>
      <c r="N11" s="210"/>
    </row>
    <row r="12" spans="1:14" ht="18.75" customHeight="1">
      <c r="A12" s="100" t="s">
        <v>447</v>
      </c>
      <c r="B12" s="321">
        <v>0</v>
      </c>
      <c r="C12" s="318">
        <f t="shared" si="0"/>
        <v>206720</v>
      </c>
      <c r="D12" s="321">
        <v>0</v>
      </c>
      <c r="E12" s="318">
        <v>206720</v>
      </c>
      <c r="F12" s="321">
        <v>0</v>
      </c>
      <c r="G12" s="318">
        <v>0</v>
      </c>
      <c r="H12" s="330"/>
      <c r="I12" s="330"/>
      <c r="J12" s="330"/>
      <c r="K12" s="330"/>
      <c r="L12" s="330"/>
      <c r="M12" s="330"/>
      <c r="N12" s="210"/>
    </row>
    <row r="13" spans="1:14" ht="18.75" customHeight="1">
      <c r="A13" s="100" t="s">
        <v>25</v>
      </c>
      <c r="B13" s="321">
        <v>0</v>
      </c>
      <c r="C13" s="318">
        <f t="shared" si="0"/>
        <v>0</v>
      </c>
      <c r="D13" s="320">
        <v>0</v>
      </c>
      <c r="E13" s="318">
        <v>0</v>
      </c>
      <c r="F13" s="318">
        <v>0</v>
      </c>
      <c r="G13" s="318">
        <v>0</v>
      </c>
      <c r="H13" s="330"/>
      <c r="I13" s="330"/>
      <c r="J13" s="330"/>
      <c r="K13" s="330"/>
      <c r="L13" s="330"/>
      <c r="M13" s="330"/>
      <c r="N13" s="210"/>
    </row>
    <row r="14" spans="1:14" ht="18.75" customHeight="1">
      <c r="A14" s="100" t="s">
        <v>461</v>
      </c>
      <c r="B14" s="318">
        <v>306600</v>
      </c>
      <c r="C14" s="318">
        <f t="shared" si="0"/>
        <v>298860</v>
      </c>
      <c r="D14" s="318">
        <v>0</v>
      </c>
      <c r="E14" s="318">
        <v>298860</v>
      </c>
      <c r="F14" s="318">
        <v>0</v>
      </c>
      <c r="G14" s="318">
        <v>0</v>
      </c>
      <c r="H14" s="330"/>
      <c r="I14" s="330"/>
      <c r="J14" s="330"/>
      <c r="K14" s="330"/>
      <c r="L14" s="330"/>
      <c r="M14" s="330"/>
      <c r="N14" s="210"/>
    </row>
    <row r="15" spans="1:14" ht="18.75" customHeight="1">
      <c r="A15" s="100" t="s">
        <v>462</v>
      </c>
      <c r="B15" s="321">
        <v>93686</v>
      </c>
      <c r="C15" s="318">
        <f t="shared" si="0"/>
        <v>76511.45</v>
      </c>
      <c r="D15" s="320">
        <v>0</v>
      </c>
      <c r="E15" s="318">
        <v>76511.45</v>
      </c>
      <c r="F15" s="318">
        <v>0</v>
      </c>
      <c r="G15" s="318">
        <v>0</v>
      </c>
      <c r="H15" s="330"/>
      <c r="I15" s="330"/>
      <c r="J15" s="330"/>
      <c r="K15" s="330"/>
      <c r="L15" s="330"/>
      <c r="M15" s="330"/>
      <c r="N15" s="210"/>
    </row>
    <row r="16" spans="1:14" ht="18.75" customHeight="1">
      <c r="A16" s="98" t="s">
        <v>449</v>
      </c>
      <c r="B16" s="321">
        <v>0</v>
      </c>
      <c r="C16" s="318">
        <f t="shared" si="0"/>
        <v>12000</v>
      </c>
      <c r="D16" s="321">
        <v>0</v>
      </c>
      <c r="E16" s="318">
        <v>12000</v>
      </c>
      <c r="F16" s="321">
        <v>0</v>
      </c>
      <c r="G16" s="318">
        <v>0</v>
      </c>
      <c r="H16" s="330"/>
      <c r="I16" s="330"/>
      <c r="J16" s="330"/>
      <c r="K16" s="330"/>
      <c r="L16" s="330"/>
      <c r="M16" s="330"/>
      <c r="N16" s="210"/>
    </row>
    <row r="17" spans="1:14" ht="18.75" customHeight="1">
      <c r="A17" s="100" t="s">
        <v>126</v>
      </c>
      <c r="B17" s="321">
        <v>0</v>
      </c>
      <c r="C17" s="318">
        <f t="shared" si="0"/>
        <v>0</v>
      </c>
      <c r="D17" s="320">
        <v>0</v>
      </c>
      <c r="E17" s="321">
        <v>0</v>
      </c>
      <c r="F17" s="321">
        <v>0</v>
      </c>
      <c r="G17" s="321">
        <v>0</v>
      </c>
      <c r="H17" s="330"/>
      <c r="I17" s="330"/>
      <c r="J17" s="330"/>
      <c r="K17" s="330"/>
      <c r="L17" s="330"/>
      <c r="M17" s="330"/>
      <c r="N17" s="210"/>
    </row>
    <row r="18" spans="1:14" ht="18.75" customHeight="1">
      <c r="A18" s="100" t="s">
        <v>127</v>
      </c>
      <c r="B18" s="321">
        <v>0</v>
      </c>
      <c r="C18" s="318">
        <f t="shared" si="0"/>
        <v>0</v>
      </c>
      <c r="D18" s="318">
        <v>0</v>
      </c>
      <c r="E18" s="321">
        <v>0</v>
      </c>
      <c r="F18" s="318">
        <v>0</v>
      </c>
      <c r="G18" s="321">
        <v>0</v>
      </c>
      <c r="H18" s="330"/>
      <c r="I18" s="330"/>
      <c r="J18" s="330"/>
      <c r="K18" s="330"/>
      <c r="L18" s="330"/>
      <c r="M18" s="330"/>
      <c r="N18" s="210"/>
    </row>
    <row r="19" spans="1:14" ht="18.75" customHeight="1">
      <c r="A19" s="100" t="s">
        <v>450</v>
      </c>
      <c r="B19" s="321">
        <v>0</v>
      </c>
      <c r="C19" s="318">
        <f t="shared" si="0"/>
        <v>0</v>
      </c>
      <c r="D19" s="318">
        <v>0</v>
      </c>
      <c r="E19" s="318">
        <v>0</v>
      </c>
      <c r="F19" s="318">
        <v>0</v>
      </c>
      <c r="G19" s="318">
        <v>0</v>
      </c>
      <c r="H19" s="330"/>
      <c r="I19" s="330"/>
      <c r="J19" s="330"/>
      <c r="K19" s="330"/>
      <c r="L19" s="330"/>
      <c r="M19" s="330"/>
      <c r="N19" s="210"/>
    </row>
    <row r="20" spans="1:14" ht="18.75" customHeight="1">
      <c r="A20" s="100" t="s">
        <v>451</v>
      </c>
      <c r="B20" s="318">
        <v>0</v>
      </c>
      <c r="C20" s="318">
        <f t="shared" si="0"/>
        <v>0</v>
      </c>
      <c r="D20" s="318">
        <v>0</v>
      </c>
      <c r="E20" s="318">
        <v>0</v>
      </c>
      <c r="F20" s="318">
        <v>0</v>
      </c>
      <c r="G20" s="318">
        <v>0</v>
      </c>
      <c r="H20" s="330"/>
      <c r="I20" s="330"/>
      <c r="J20" s="330"/>
      <c r="K20" s="330"/>
      <c r="L20" s="330"/>
      <c r="M20" s="330"/>
      <c r="N20" s="210"/>
    </row>
    <row r="21" spans="1:14" ht="18.75" customHeight="1">
      <c r="A21" s="100" t="s">
        <v>130</v>
      </c>
      <c r="B21" s="318">
        <v>15000</v>
      </c>
      <c r="C21" s="318">
        <f t="shared" si="0"/>
        <v>13534.95</v>
      </c>
      <c r="D21" s="321">
        <v>0</v>
      </c>
      <c r="E21" s="318">
        <v>13534.95</v>
      </c>
      <c r="F21" s="321">
        <v>0</v>
      </c>
      <c r="G21" s="318">
        <v>0</v>
      </c>
      <c r="H21" s="330"/>
      <c r="I21" s="330"/>
      <c r="J21" s="330"/>
      <c r="K21" s="330"/>
      <c r="L21" s="330"/>
      <c r="M21" s="330"/>
      <c r="N21" s="210"/>
    </row>
    <row r="22" spans="1:14" ht="18.75" customHeight="1">
      <c r="A22" s="100" t="s">
        <v>481</v>
      </c>
      <c r="B22" s="318">
        <v>2497150</v>
      </c>
      <c r="C22" s="318">
        <f t="shared" si="0"/>
        <v>2497150</v>
      </c>
      <c r="D22" s="318">
        <v>0</v>
      </c>
      <c r="E22" s="318">
        <v>2497150</v>
      </c>
      <c r="F22" s="318">
        <v>0</v>
      </c>
      <c r="G22" s="318">
        <v>0</v>
      </c>
      <c r="H22" s="330"/>
      <c r="I22" s="330"/>
      <c r="J22" s="330"/>
      <c r="K22" s="330"/>
      <c r="L22" s="330"/>
      <c r="M22" s="330"/>
      <c r="N22" s="210"/>
    </row>
    <row r="23" spans="1:15" ht="19.5" thickBot="1">
      <c r="A23" s="342" t="s">
        <v>23</v>
      </c>
      <c r="B23" s="319">
        <f>SUM(B8:B22)</f>
        <v>3112116</v>
      </c>
      <c r="C23" s="319">
        <f>SUM(C7:C22)</f>
        <v>3107716.4</v>
      </c>
      <c r="D23" s="319">
        <f>SUM(D7:D22)</f>
        <v>0</v>
      </c>
      <c r="E23" s="319">
        <f>SUM(E7:E22)</f>
        <v>3107716.4</v>
      </c>
      <c r="F23" s="319">
        <f>SUM(F7:F22)</f>
        <v>0</v>
      </c>
      <c r="G23" s="319">
        <f>SUM(G7:G22)</f>
        <v>0</v>
      </c>
      <c r="H23" s="333"/>
      <c r="I23" s="333"/>
      <c r="J23" s="333"/>
      <c r="K23" s="333"/>
      <c r="L23" s="333"/>
      <c r="M23" s="333"/>
      <c r="N23" s="299"/>
      <c r="O23" s="297"/>
    </row>
    <row r="24" spans="1:14" ht="18.75" customHeight="1" thickTop="1">
      <c r="A24" s="347" t="s">
        <v>161</v>
      </c>
      <c r="B24" s="348"/>
      <c r="C24" s="348"/>
      <c r="D24" s="348"/>
      <c r="E24" s="349"/>
      <c r="F24" s="352"/>
      <c r="G24" s="352"/>
      <c r="H24" s="330"/>
      <c r="I24" s="330"/>
      <c r="J24" s="330"/>
      <c r="K24" s="330"/>
      <c r="L24" s="330"/>
      <c r="M24" s="330"/>
      <c r="N24" s="210"/>
    </row>
    <row r="25" spans="1:14" ht="18.75" customHeight="1">
      <c r="A25" s="350" t="s">
        <v>370</v>
      </c>
      <c r="B25" s="351">
        <v>15000</v>
      </c>
      <c r="C25" s="351">
        <v>13534.95</v>
      </c>
      <c r="D25" s="318">
        <v>0</v>
      </c>
      <c r="E25" s="318">
        <v>0</v>
      </c>
      <c r="F25" s="318">
        <v>0</v>
      </c>
      <c r="G25" s="318">
        <v>0</v>
      </c>
      <c r="H25" s="330"/>
      <c r="I25" s="330"/>
      <c r="J25" s="330"/>
      <c r="K25" s="330"/>
      <c r="L25" s="330"/>
      <c r="M25" s="330"/>
      <c r="N25" s="210"/>
    </row>
    <row r="26" spans="1:14" ht="18.75" customHeight="1">
      <c r="A26" s="350" t="s">
        <v>167</v>
      </c>
      <c r="B26" s="351">
        <v>3097116</v>
      </c>
      <c r="C26" s="351">
        <v>2875461.45</v>
      </c>
      <c r="D26" s="320">
        <v>0</v>
      </c>
      <c r="E26" s="320">
        <v>0</v>
      </c>
      <c r="F26" s="320">
        <v>0</v>
      </c>
      <c r="G26" s="320">
        <v>0</v>
      </c>
      <c r="H26" s="330"/>
      <c r="I26" s="330"/>
      <c r="J26" s="330"/>
      <c r="K26" s="330"/>
      <c r="L26" s="330"/>
      <c r="M26" s="330"/>
      <c r="N26" s="210"/>
    </row>
    <row r="27" spans="1:14" ht="18.75" customHeight="1">
      <c r="A27" s="344" t="s">
        <v>22</v>
      </c>
      <c r="B27" s="361">
        <v>0</v>
      </c>
      <c r="C27" s="316">
        <v>218720</v>
      </c>
      <c r="D27" s="317">
        <v>0</v>
      </c>
      <c r="E27" s="317">
        <v>0</v>
      </c>
      <c r="F27" s="317">
        <v>0</v>
      </c>
      <c r="G27" s="317">
        <v>0</v>
      </c>
      <c r="H27" s="330"/>
      <c r="I27" s="330"/>
      <c r="J27" s="330"/>
      <c r="K27" s="330"/>
      <c r="L27" s="330"/>
      <c r="M27" s="330"/>
      <c r="N27" s="210"/>
    </row>
    <row r="28" spans="1:14" ht="18.75" customHeight="1" thickBot="1">
      <c r="A28" s="346" t="s">
        <v>468</v>
      </c>
      <c r="B28" s="319">
        <f>SUM(B25:B27)</f>
        <v>3112116</v>
      </c>
      <c r="C28" s="319">
        <f>SUM(C25:C27)</f>
        <v>3107716.4000000004</v>
      </c>
      <c r="D28" s="345">
        <v>0</v>
      </c>
      <c r="E28" s="345">
        <v>0</v>
      </c>
      <c r="F28" s="345">
        <v>0</v>
      </c>
      <c r="G28" s="345">
        <v>0</v>
      </c>
      <c r="H28" s="330"/>
      <c r="I28" s="330"/>
      <c r="J28" s="330"/>
      <c r="K28" s="330"/>
      <c r="L28" s="330"/>
      <c r="M28" s="330"/>
      <c r="N28" s="210"/>
    </row>
    <row r="29" spans="1:14" ht="15.75" thickTop="1">
      <c r="A29" s="331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210"/>
    </row>
    <row r="30" spans="1:14" ht="15">
      <c r="A30" s="331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210"/>
    </row>
    <row r="31" spans="1:14" ht="15">
      <c r="A31" s="331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210"/>
    </row>
    <row r="32" spans="1:14" ht="15">
      <c r="A32" s="331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210"/>
    </row>
    <row r="33" spans="1:14" ht="15">
      <c r="A33" s="331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210">
        <v>0</v>
      </c>
    </row>
    <row r="34" spans="1:14" ht="15">
      <c r="A34" s="332"/>
      <c r="B34" s="333"/>
      <c r="C34" s="333"/>
      <c r="D34" s="330"/>
      <c r="E34" s="330"/>
      <c r="F34" s="330"/>
      <c r="G34" s="330"/>
      <c r="H34" s="330"/>
      <c r="I34" s="330"/>
      <c r="J34" s="330"/>
      <c r="K34" s="330"/>
      <c r="L34" s="330"/>
      <c r="M34" s="330">
        <v>0</v>
      </c>
      <c r="N34" s="210"/>
    </row>
    <row r="35" spans="1:13" ht="15">
      <c r="A35" s="331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</row>
    <row r="36" spans="1:13" ht="15">
      <c r="A36" s="334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</row>
  </sheetData>
  <mergeCells count="6">
    <mergeCell ref="A4:A6"/>
    <mergeCell ref="B4:B6"/>
    <mergeCell ref="C4:C6"/>
    <mergeCell ref="A1:G1"/>
    <mergeCell ref="A2:G2"/>
    <mergeCell ref="A3:G3"/>
  </mergeCells>
  <printOptions/>
  <pageMargins left="0.9448818897637796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O34"/>
  <sheetViews>
    <sheetView workbookViewId="0" topLeftCell="A1">
      <selection activeCell="E29" sqref="E29"/>
    </sheetView>
  </sheetViews>
  <sheetFormatPr defaultColWidth="9.140625" defaultRowHeight="12.75"/>
  <cols>
    <col min="1" max="1" width="29.28125" style="296" customWidth="1"/>
    <col min="2" max="4" width="16.8515625" style="298" customWidth="1"/>
    <col min="5" max="5" width="17.00390625" style="298" customWidth="1"/>
    <col min="6" max="6" width="16.421875" style="298" customWidth="1"/>
    <col min="7" max="7" width="16.7109375" style="298" customWidth="1"/>
    <col min="8" max="8" width="11.28125" style="298" customWidth="1"/>
    <col min="9" max="9" width="10.140625" style="298" customWidth="1"/>
    <col min="10" max="10" width="9.7109375" style="298" customWidth="1"/>
    <col min="11" max="11" width="9.140625" style="298" customWidth="1"/>
    <col min="12" max="12" width="11.421875" style="298" customWidth="1"/>
    <col min="13" max="13" width="12.00390625" style="298" customWidth="1"/>
    <col min="14" max="14" width="9.421875" style="298" customWidth="1"/>
    <col min="15" max="16384" width="10.7109375" style="296" customWidth="1"/>
  </cols>
  <sheetData>
    <row r="1" spans="1:14" ht="21.75">
      <c r="A1" s="505" t="s">
        <v>14</v>
      </c>
      <c r="B1" s="505"/>
      <c r="C1" s="505"/>
      <c r="D1" s="505"/>
      <c r="E1" s="505"/>
      <c r="F1" s="505"/>
      <c r="G1" s="505"/>
      <c r="H1" s="326"/>
      <c r="I1" s="326"/>
      <c r="J1" s="326"/>
      <c r="K1" s="326"/>
      <c r="L1" s="326"/>
      <c r="M1" s="326"/>
      <c r="N1" s="326"/>
    </row>
    <row r="2" spans="1:14" ht="18.75" customHeight="1">
      <c r="A2" s="484" t="s">
        <v>490</v>
      </c>
      <c r="B2" s="484"/>
      <c r="C2" s="484"/>
      <c r="D2" s="484"/>
      <c r="E2" s="484"/>
      <c r="F2" s="484"/>
      <c r="G2" s="484"/>
      <c r="H2" s="327"/>
      <c r="I2" s="327"/>
      <c r="J2" s="327"/>
      <c r="K2" s="327"/>
      <c r="L2" s="327"/>
      <c r="M2" s="327"/>
      <c r="N2" s="327"/>
    </row>
    <row r="3" spans="1:14" ht="21.75">
      <c r="A3" s="446" t="s">
        <v>260</v>
      </c>
      <c r="B3" s="446"/>
      <c r="C3" s="446"/>
      <c r="D3" s="446"/>
      <c r="E3" s="446"/>
      <c r="F3" s="446"/>
      <c r="G3" s="446"/>
      <c r="H3" s="328"/>
      <c r="I3" s="328"/>
      <c r="J3" s="328"/>
      <c r="K3" s="328"/>
      <c r="L3" s="328"/>
      <c r="M3" s="328"/>
      <c r="N3" s="328"/>
    </row>
    <row r="4" spans="1:14" ht="23.25" customHeight="1">
      <c r="A4" s="521" t="s">
        <v>50</v>
      </c>
      <c r="B4" s="523" t="s">
        <v>79</v>
      </c>
      <c r="C4" s="525" t="s">
        <v>23</v>
      </c>
      <c r="D4" s="110" t="s">
        <v>472</v>
      </c>
      <c r="E4" s="110" t="s">
        <v>492</v>
      </c>
      <c r="F4" s="110" t="s">
        <v>493</v>
      </c>
      <c r="G4" s="110" t="s">
        <v>496</v>
      </c>
      <c r="H4" s="336"/>
      <c r="I4" s="336"/>
      <c r="J4" s="336"/>
      <c r="K4" s="337"/>
      <c r="L4" s="337"/>
      <c r="M4" s="337"/>
      <c r="N4" s="338"/>
    </row>
    <row r="5" spans="1:14" ht="23.25" customHeight="1">
      <c r="A5" s="441"/>
      <c r="B5" s="592"/>
      <c r="C5" s="593"/>
      <c r="D5" s="167" t="s">
        <v>491</v>
      </c>
      <c r="E5" s="167"/>
      <c r="F5" s="167" t="s">
        <v>494</v>
      </c>
      <c r="G5" s="167" t="s">
        <v>153</v>
      </c>
      <c r="H5" s="336"/>
      <c r="I5" s="336"/>
      <c r="J5" s="336"/>
      <c r="K5" s="337"/>
      <c r="L5" s="337"/>
      <c r="M5" s="337"/>
      <c r="N5" s="338"/>
    </row>
    <row r="6" spans="1:14" ht="18.75" customHeight="1">
      <c r="A6" s="522"/>
      <c r="B6" s="524"/>
      <c r="C6" s="526"/>
      <c r="D6" s="118"/>
      <c r="E6" s="118"/>
      <c r="F6" s="118" t="s">
        <v>495</v>
      </c>
      <c r="G6" s="118"/>
      <c r="H6" s="336"/>
      <c r="I6" s="336"/>
      <c r="J6" s="336"/>
      <c r="K6" s="337"/>
      <c r="L6" s="337"/>
      <c r="M6" s="337"/>
      <c r="N6" s="338"/>
    </row>
    <row r="7" spans="1:14" ht="18.75">
      <c r="A7" s="343" t="s">
        <v>160</v>
      </c>
      <c r="B7" s="339"/>
      <c r="C7" s="340"/>
      <c r="D7" s="341"/>
      <c r="E7" s="340"/>
      <c r="F7" s="340"/>
      <c r="G7" s="340"/>
      <c r="H7" s="330"/>
      <c r="I7" s="330"/>
      <c r="J7" s="330"/>
      <c r="K7" s="330"/>
      <c r="L7" s="330"/>
      <c r="M7" s="330"/>
      <c r="N7" s="210"/>
    </row>
    <row r="8" spans="1:14" ht="18.75" customHeight="1">
      <c r="A8" s="111" t="s">
        <v>120</v>
      </c>
      <c r="B8" s="321">
        <v>0</v>
      </c>
      <c r="C8" s="320">
        <f aca="true" t="shared" si="0" ref="C8:C20">SUM(D8:N8)</f>
        <v>0</v>
      </c>
      <c r="D8" s="320">
        <v>0</v>
      </c>
      <c r="E8" s="320">
        <v>0</v>
      </c>
      <c r="F8" s="320">
        <v>0</v>
      </c>
      <c r="G8" s="320">
        <v>0</v>
      </c>
      <c r="H8" s="330"/>
      <c r="I8" s="330"/>
      <c r="J8" s="330"/>
      <c r="K8" s="330"/>
      <c r="L8" s="330"/>
      <c r="M8" s="330"/>
      <c r="N8" s="210"/>
    </row>
    <row r="9" spans="1:14" ht="18.75" customHeight="1">
      <c r="A9" s="100" t="s">
        <v>121</v>
      </c>
      <c r="B9" s="321">
        <v>0</v>
      </c>
      <c r="C9" s="318">
        <f t="shared" si="0"/>
        <v>0</v>
      </c>
      <c r="D9" s="320">
        <v>0</v>
      </c>
      <c r="E9" s="320">
        <v>0</v>
      </c>
      <c r="F9" s="318">
        <v>0</v>
      </c>
      <c r="G9" s="318">
        <v>0</v>
      </c>
      <c r="H9" s="330"/>
      <c r="I9" s="330"/>
      <c r="J9" s="330"/>
      <c r="K9" s="330"/>
      <c r="L9" s="330"/>
      <c r="M9" s="330"/>
      <c r="N9" s="210"/>
    </row>
    <row r="10" spans="1:14" ht="18.75" customHeight="1">
      <c r="A10" s="98" t="s">
        <v>122</v>
      </c>
      <c r="B10" s="321">
        <v>0</v>
      </c>
      <c r="C10" s="318">
        <f t="shared" si="0"/>
        <v>0</v>
      </c>
      <c r="D10" s="320">
        <v>0</v>
      </c>
      <c r="E10" s="320">
        <v>0</v>
      </c>
      <c r="F10" s="318">
        <v>0</v>
      </c>
      <c r="G10" s="318">
        <v>0</v>
      </c>
      <c r="H10" s="330"/>
      <c r="I10" s="330"/>
      <c r="J10" s="330"/>
      <c r="K10" s="330"/>
      <c r="L10" s="330"/>
      <c r="M10" s="330"/>
      <c r="N10" s="210"/>
    </row>
    <row r="11" spans="1:14" ht="18.75" customHeight="1">
      <c r="A11" s="100" t="s">
        <v>497</v>
      </c>
      <c r="B11" s="321">
        <v>0</v>
      </c>
      <c r="C11" s="318">
        <f t="shared" si="0"/>
        <v>0</v>
      </c>
      <c r="D11" s="320">
        <v>0</v>
      </c>
      <c r="E11" s="320">
        <v>0</v>
      </c>
      <c r="F11" s="318">
        <v>0</v>
      </c>
      <c r="G11" s="318">
        <f>SUM(H11:R11)</f>
        <v>0</v>
      </c>
      <c r="H11" s="330"/>
      <c r="I11" s="330"/>
      <c r="J11" s="330"/>
      <c r="K11" s="330"/>
      <c r="L11" s="330"/>
      <c r="M11" s="330"/>
      <c r="N11" s="210"/>
    </row>
    <row r="12" spans="1:14" ht="18.75" customHeight="1">
      <c r="A12" s="100" t="s">
        <v>25</v>
      </c>
      <c r="B12" s="321">
        <v>0</v>
      </c>
      <c r="C12" s="318">
        <f t="shared" si="0"/>
        <v>0</v>
      </c>
      <c r="D12" s="320">
        <v>0</v>
      </c>
      <c r="E12" s="320">
        <v>0</v>
      </c>
      <c r="F12" s="318">
        <v>0</v>
      </c>
      <c r="G12" s="318">
        <v>0</v>
      </c>
      <c r="H12" s="330"/>
      <c r="I12" s="330"/>
      <c r="J12" s="330"/>
      <c r="K12" s="330"/>
      <c r="L12" s="330"/>
      <c r="M12" s="330"/>
      <c r="N12" s="210"/>
    </row>
    <row r="13" spans="1:14" ht="18.75" customHeight="1">
      <c r="A13" s="100" t="s">
        <v>461</v>
      </c>
      <c r="B13" s="318">
        <v>95000</v>
      </c>
      <c r="C13" s="318">
        <f t="shared" si="0"/>
        <v>55382</v>
      </c>
      <c r="D13" s="318">
        <v>0</v>
      </c>
      <c r="E13" s="318">
        <v>0</v>
      </c>
      <c r="F13" s="318">
        <v>55382</v>
      </c>
      <c r="G13" s="318">
        <v>0</v>
      </c>
      <c r="H13" s="330"/>
      <c r="I13" s="330"/>
      <c r="J13" s="330"/>
      <c r="K13" s="330"/>
      <c r="L13" s="330"/>
      <c r="M13" s="330"/>
      <c r="N13" s="210"/>
    </row>
    <row r="14" spans="1:14" ht="18.75" customHeight="1">
      <c r="A14" s="98" t="s">
        <v>498</v>
      </c>
      <c r="B14" s="321">
        <v>0</v>
      </c>
      <c r="C14" s="318">
        <f t="shared" si="0"/>
        <v>0</v>
      </c>
      <c r="D14" s="320">
        <v>0</v>
      </c>
      <c r="E14" s="320">
        <v>0</v>
      </c>
      <c r="F14" s="318">
        <v>0</v>
      </c>
      <c r="G14" s="318">
        <v>0</v>
      </c>
      <c r="H14" s="330"/>
      <c r="I14" s="330"/>
      <c r="J14" s="330"/>
      <c r="K14" s="330"/>
      <c r="L14" s="330"/>
      <c r="M14" s="330"/>
      <c r="N14" s="210"/>
    </row>
    <row r="15" spans="1:14" ht="18.75" customHeight="1">
      <c r="A15" s="100" t="s">
        <v>126</v>
      </c>
      <c r="B15" s="321">
        <v>0</v>
      </c>
      <c r="C15" s="318">
        <f t="shared" si="0"/>
        <v>0</v>
      </c>
      <c r="D15" s="320">
        <v>0</v>
      </c>
      <c r="E15" s="320">
        <v>0</v>
      </c>
      <c r="F15" s="321">
        <v>0</v>
      </c>
      <c r="G15" s="321">
        <v>0</v>
      </c>
      <c r="H15" s="330"/>
      <c r="I15" s="330"/>
      <c r="J15" s="330"/>
      <c r="K15" s="330"/>
      <c r="L15" s="330"/>
      <c r="M15" s="330"/>
      <c r="N15" s="210"/>
    </row>
    <row r="16" spans="1:14" ht="18.75" customHeight="1">
      <c r="A16" s="100" t="s">
        <v>499</v>
      </c>
      <c r="B16" s="321">
        <v>110000</v>
      </c>
      <c r="C16" s="318">
        <f t="shared" si="0"/>
        <v>110000</v>
      </c>
      <c r="D16" s="318">
        <v>0</v>
      </c>
      <c r="E16" s="318">
        <v>0</v>
      </c>
      <c r="F16" s="318">
        <v>110000</v>
      </c>
      <c r="G16" s="321">
        <v>0</v>
      </c>
      <c r="H16" s="330"/>
      <c r="I16" s="330"/>
      <c r="J16" s="330"/>
      <c r="K16" s="330"/>
      <c r="L16" s="330"/>
      <c r="M16" s="330"/>
      <c r="N16" s="210"/>
    </row>
    <row r="17" spans="1:14" ht="18.75" customHeight="1">
      <c r="A17" s="100" t="s">
        <v>450</v>
      </c>
      <c r="B17" s="321">
        <v>0</v>
      </c>
      <c r="C17" s="318">
        <f t="shared" si="0"/>
        <v>0</v>
      </c>
      <c r="D17" s="318">
        <v>0</v>
      </c>
      <c r="E17" s="318">
        <v>0</v>
      </c>
      <c r="F17" s="318">
        <v>0</v>
      </c>
      <c r="G17" s="318">
        <v>0</v>
      </c>
      <c r="H17" s="330"/>
      <c r="I17" s="330"/>
      <c r="J17" s="330"/>
      <c r="K17" s="330"/>
      <c r="L17" s="330"/>
      <c r="M17" s="330"/>
      <c r="N17" s="210"/>
    </row>
    <row r="18" spans="1:14" ht="18.75" customHeight="1">
      <c r="A18" s="100" t="s">
        <v>451</v>
      </c>
      <c r="B18" s="318">
        <v>0</v>
      </c>
      <c r="C18" s="318">
        <f t="shared" si="0"/>
        <v>0</v>
      </c>
      <c r="D18" s="318">
        <v>0</v>
      </c>
      <c r="E18" s="318">
        <v>0</v>
      </c>
      <c r="F18" s="318">
        <v>0</v>
      </c>
      <c r="G18" s="318">
        <v>0</v>
      </c>
      <c r="H18" s="330"/>
      <c r="I18" s="330"/>
      <c r="J18" s="330"/>
      <c r="K18" s="330"/>
      <c r="L18" s="330"/>
      <c r="M18" s="330"/>
      <c r="N18" s="210"/>
    </row>
    <row r="19" spans="1:14" ht="18.75" customHeight="1">
      <c r="A19" s="100" t="s">
        <v>130</v>
      </c>
      <c r="B19" s="318">
        <v>0</v>
      </c>
      <c r="C19" s="318">
        <f t="shared" si="0"/>
        <v>0</v>
      </c>
      <c r="D19" s="321">
        <v>0</v>
      </c>
      <c r="E19" s="321">
        <v>0</v>
      </c>
      <c r="F19" s="321">
        <v>0</v>
      </c>
      <c r="G19" s="318">
        <v>0</v>
      </c>
      <c r="H19" s="330"/>
      <c r="I19" s="330"/>
      <c r="J19" s="330"/>
      <c r="K19" s="330"/>
      <c r="L19" s="330"/>
      <c r="M19" s="330"/>
      <c r="N19" s="210"/>
    </row>
    <row r="20" spans="1:14" ht="18.75" customHeight="1">
      <c r="A20" s="100" t="s">
        <v>481</v>
      </c>
      <c r="B20" s="318">
        <v>0</v>
      </c>
      <c r="C20" s="318">
        <f t="shared" si="0"/>
        <v>0</v>
      </c>
      <c r="D20" s="318">
        <v>0</v>
      </c>
      <c r="E20" s="318">
        <v>0</v>
      </c>
      <c r="F20" s="318">
        <v>0</v>
      </c>
      <c r="G20" s="318">
        <v>0</v>
      </c>
      <c r="H20" s="330"/>
      <c r="I20" s="330"/>
      <c r="J20" s="330"/>
      <c r="K20" s="330"/>
      <c r="L20" s="330"/>
      <c r="M20" s="330"/>
      <c r="N20" s="210"/>
    </row>
    <row r="21" spans="1:15" ht="19.5" thickBot="1">
      <c r="A21" s="342" t="s">
        <v>23</v>
      </c>
      <c r="B21" s="319">
        <f>SUM(B8:B20)</f>
        <v>205000</v>
      </c>
      <c r="C21" s="319">
        <f>SUM(C7:C20)</f>
        <v>165382</v>
      </c>
      <c r="D21" s="319">
        <f>SUM(D7:D20)</f>
        <v>0</v>
      </c>
      <c r="E21" s="319">
        <f>SUM(E7:E20)</f>
        <v>0</v>
      </c>
      <c r="F21" s="319">
        <f>SUM(F7:F20)</f>
        <v>165382</v>
      </c>
      <c r="G21" s="319">
        <f>SUM(G7:G20)</f>
        <v>0</v>
      </c>
      <c r="H21" s="333"/>
      <c r="I21" s="333"/>
      <c r="J21" s="333"/>
      <c r="K21" s="333"/>
      <c r="L21" s="333"/>
      <c r="M21" s="333"/>
      <c r="N21" s="299"/>
      <c r="O21" s="297"/>
    </row>
    <row r="22" spans="1:14" ht="18.75" customHeight="1" thickTop="1">
      <c r="A22" s="347" t="s">
        <v>161</v>
      </c>
      <c r="B22" s="348"/>
      <c r="C22" s="348"/>
      <c r="D22" s="348"/>
      <c r="E22" s="349"/>
      <c r="F22" s="352"/>
      <c r="G22" s="352"/>
      <c r="H22" s="330"/>
      <c r="I22" s="330"/>
      <c r="J22" s="330"/>
      <c r="K22" s="330"/>
      <c r="L22" s="330"/>
      <c r="M22" s="330"/>
      <c r="N22" s="210"/>
    </row>
    <row r="23" spans="1:14" ht="18.75" customHeight="1">
      <c r="A23" s="350" t="s">
        <v>370</v>
      </c>
      <c r="B23" s="318">
        <v>0</v>
      </c>
      <c r="C23" s="318">
        <v>0</v>
      </c>
      <c r="D23" s="318">
        <v>0</v>
      </c>
      <c r="E23" s="318">
        <v>0</v>
      </c>
      <c r="F23" s="318">
        <v>0</v>
      </c>
      <c r="G23" s="318">
        <v>0</v>
      </c>
      <c r="H23" s="330"/>
      <c r="I23" s="330"/>
      <c r="J23" s="330"/>
      <c r="K23" s="330"/>
      <c r="L23" s="330"/>
      <c r="M23" s="330"/>
      <c r="N23" s="210"/>
    </row>
    <row r="24" spans="1:14" ht="18.75" customHeight="1">
      <c r="A24" s="350" t="s">
        <v>167</v>
      </c>
      <c r="B24" s="351">
        <v>205000</v>
      </c>
      <c r="C24" s="351">
        <v>165382</v>
      </c>
      <c r="D24" s="318">
        <v>0</v>
      </c>
      <c r="E24" s="318">
        <v>0</v>
      </c>
      <c r="F24" s="318">
        <v>0</v>
      </c>
      <c r="G24" s="318">
        <v>0</v>
      </c>
      <c r="H24" s="330"/>
      <c r="I24" s="330"/>
      <c r="J24" s="330"/>
      <c r="K24" s="330"/>
      <c r="L24" s="330"/>
      <c r="M24" s="330"/>
      <c r="N24" s="210"/>
    </row>
    <row r="25" spans="1:14" ht="18.75" customHeight="1">
      <c r="A25" s="344" t="s">
        <v>22</v>
      </c>
      <c r="B25" s="318">
        <v>0</v>
      </c>
      <c r="C25" s="318">
        <v>0</v>
      </c>
      <c r="D25" s="360">
        <v>0</v>
      </c>
      <c r="E25" s="360">
        <v>0</v>
      </c>
      <c r="F25" s="360">
        <v>0</v>
      </c>
      <c r="G25" s="360">
        <v>0</v>
      </c>
      <c r="H25" s="330"/>
      <c r="I25" s="330"/>
      <c r="J25" s="330"/>
      <c r="K25" s="330"/>
      <c r="L25" s="330"/>
      <c r="M25" s="330"/>
      <c r="N25" s="210"/>
    </row>
    <row r="26" spans="1:14" ht="18.75" customHeight="1" thickBot="1">
      <c r="A26" s="346" t="s">
        <v>468</v>
      </c>
      <c r="B26" s="319">
        <f>SUM(B23:B25)</f>
        <v>205000</v>
      </c>
      <c r="C26" s="319">
        <f>SUM(C23:C25)</f>
        <v>165382</v>
      </c>
      <c r="D26" s="345">
        <v>0</v>
      </c>
      <c r="E26" s="345">
        <v>0</v>
      </c>
      <c r="F26" s="345">
        <v>0</v>
      </c>
      <c r="G26" s="345">
        <v>0</v>
      </c>
      <c r="H26" s="330"/>
      <c r="I26" s="330"/>
      <c r="J26" s="330"/>
      <c r="K26" s="330"/>
      <c r="L26" s="330"/>
      <c r="M26" s="330"/>
      <c r="N26" s="210"/>
    </row>
    <row r="27" spans="1:14" ht="15.75" thickTop="1">
      <c r="A27" s="331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210"/>
    </row>
    <row r="28" spans="1:14" ht="15">
      <c r="A28" s="331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210"/>
    </row>
    <row r="29" spans="1:14" ht="15">
      <c r="A29" s="331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210"/>
    </row>
    <row r="30" spans="1:14" ht="15">
      <c r="A30" s="331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210"/>
    </row>
    <row r="31" spans="1:14" ht="15">
      <c r="A31" s="331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210">
        <v>0</v>
      </c>
    </row>
    <row r="32" spans="1:14" ht="15">
      <c r="A32" s="332"/>
      <c r="B32" s="333"/>
      <c r="C32" s="333"/>
      <c r="D32" s="330"/>
      <c r="E32" s="330"/>
      <c r="F32" s="330"/>
      <c r="G32" s="330"/>
      <c r="H32" s="330"/>
      <c r="I32" s="330"/>
      <c r="J32" s="330"/>
      <c r="K32" s="330"/>
      <c r="L32" s="330"/>
      <c r="M32" s="330">
        <v>0</v>
      </c>
      <c r="N32" s="210"/>
    </row>
    <row r="33" spans="1:13" ht="15">
      <c r="A33" s="331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</row>
    <row r="34" spans="1:13" ht="15">
      <c r="A34" s="334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</row>
  </sheetData>
  <mergeCells count="6">
    <mergeCell ref="A1:G1"/>
    <mergeCell ref="A2:G2"/>
    <mergeCell ref="A3:G3"/>
    <mergeCell ref="A4:A6"/>
    <mergeCell ref="B4:B6"/>
    <mergeCell ref="C4:C6"/>
  </mergeCells>
  <printOptions/>
  <pageMargins left="0.9448818897637796" right="0.7480314960629921" top="0.5905511811023623" bottom="0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O34"/>
  <sheetViews>
    <sheetView workbookViewId="0" topLeftCell="A4">
      <selection activeCell="F30" sqref="F30"/>
    </sheetView>
  </sheetViews>
  <sheetFormatPr defaultColWidth="9.140625" defaultRowHeight="12.75"/>
  <cols>
    <col min="1" max="1" width="27.28125" style="296" customWidth="1"/>
    <col min="2" max="2" width="15.28125" style="298" customWidth="1"/>
    <col min="3" max="3" width="15.8515625" style="298" customWidth="1"/>
    <col min="4" max="4" width="16.00390625" style="298" customWidth="1"/>
    <col min="5" max="5" width="15.57421875" style="298" customWidth="1"/>
    <col min="6" max="6" width="14.7109375" style="298" customWidth="1"/>
    <col min="7" max="7" width="15.7109375" style="298" customWidth="1"/>
    <col min="8" max="8" width="14.421875" style="298" customWidth="1"/>
    <col min="9" max="9" width="10.140625" style="298" customWidth="1"/>
    <col min="10" max="10" width="9.7109375" style="298" customWidth="1"/>
    <col min="11" max="11" width="9.140625" style="298" customWidth="1"/>
    <col min="12" max="12" width="11.421875" style="298" customWidth="1"/>
    <col min="13" max="13" width="12.00390625" style="298" customWidth="1"/>
    <col min="14" max="14" width="9.421875" style="298" customWidth="1"/>
    <col min="15" max="16384" width="10.7109375" style="296" customWidth="1"/>
  </cols>
  <sheetData>
    <row r="1" spans="1:14" ht="21.75">
      <c r="A1" s="505" t="s">
        <v>14</v>
      </c>
      <c r="B1" s="505"/>
      <c r="C1" s="505"/>
      <c r="D1" s="505"/>
      <c r="E1" s="505"/>
      <c r="F1" s="505"/>
      <c r="G1" s="505"/>
      <c r="H1" s="505"/>
      <c r="I1" s="326"/>
      <c r="J1" s="326"/>
      <c r="K1" s="326"/>
      <c r="L1" s="326"/>
      <c r="M1" s="326"/>
      <c r="N1" s="326"/>
    </row>
    <row r="2" spans="1:14" ht="18.75" customHeight="1">
      <c r="A2" s="484" t="s">
        <v>500</v>
      </c>
      <c r="B2" s="484"/>
      <c r="C2" s="484"/>
      <c r="D2" s="484"/>
      <c r="E2" s="484"/>
      <c r="F2" s="484"/>
      <c r="G2" s="484"/>
      <c r="H2" s="484"/>
      <c r="I2" s="327"/>
      <c r="J2" s="327"/>
      <c r="K2" s="327"/>
      <c r="L2" s="327"/>
      <c r="M2" s="327"/>
      <c r="N2" s="327"/>
    </row>
    <row r="3" spans="1:14" ht="21.75">
      <c r="A3" s="446" t="s">
        <v>260</v>
      </c>
      <c r="B3" s="446"/>
      <c r="C3" s="446"/>
      <c r="D3" s="446"/>
      <c r="E3" s="446"/>
      <c r="F3" s="446"/>
      <c r="G3" s="446"/>
      <c r="H3" s="446"/>
      <c r="I3" s="328"/>
      <c r="J3" s="328"/>
      <c r="K3" s="328"/>
      <c r="L3" s="328"/>
      <c r="M3" s="328"/>
      <c r="N3" s="328"/>
    </row>
    <row r="4" spans="1:14" ht="23.25" customHeight="1">
      <c r="A4" s="521" t="s">
        <v>50</v>
      </c>
      <c r="B4" s="523" t="s">
        <v>79</v>
      </c>
      <c r="C4" s="525" t="s">
        <v>23</v>
      </c>
      <c r="D4" s="110" t="s">
        <v>472</v>
      </c>
      <c r="E4" s="110" t="s">
        <v>502</v>
      </c>
      <c r="F4" s="110" t="s">
        <v>503</v>
      </c>
      <c r="G4" s="110" t="s">
        <v>504</v>
      </c>
      <c r="H4" s="110" t="s">
        <v>507</v>
      </c>
      <c r="I4" s="336"/>
      <c r="J4" s="336"/>
      <c r="K4" s="337"/>
      <c r="L4" s="337"/>
      <c r="M4" s="337"/>
      <c r="N4" s="338"/>
    </row>
    <row r="5" spans="1:14" ht="23.25" customHeight="1">
      <c r="A5" s="441"/>
      <c r="B5" s="592"/>
      <c r="C5" s="593"/>
      <c r="D5" s="167" t="s">
        <v>501</v>
      </c>
      <c r="E5" s="167"/>
      <c r="F5" s="167"/>
      <c r="G5" s="167" t="s">
        <v>505</v>
      </c>
      <c r="H5" s="167" t="s">
        <v>508</v>
      </c>
      <c r="I5" s="336"/>
      <c r="J5" s="336"/>
      <c r="K5" s="337"/>
      <c r="L5" s="337"/>
      <c r="M5" s="337"/>
      <c r="N5" s="338"/>
    </row>
    <row r="6" spans="1:14" ht="18.75" customHeight="1">
      <c r="A6" s="522"/>
      <c r="B6" s="524"/>
      <c r="C6" s="526"/>
      <c r="D6" s="118" t="s">
        <v>155</v>
      </c>
      <c r="E6" s="118"/>
      <c r="F6" s="118"/>
      <c r="G6" s="118" t="s">
        <v>506</v>
      </c>
      <c r="H6" s="118"/>
      <c r="I6" s="336"/>
      <c r="J6" s="336"/>
      <c r="K6" s="337"/>
      <c r="L6" s="337"/>
      <c r="M6" s="337"/>
      <c r="N6" s="338"/>
    </row>
    <row r="7" spans="1:14" ht="18.75">
      <c r="A7" s="343" t="s">
        <v>160</v>
      </c>
      <c r="B7" s="339"/>
      <c r="C7" s="340"/>
      <c r="D7" s="341"/>
      <c r="E7" s="340"/>
      <c r="F7" s="340"/>
      <c r="G7" s="340"/>
      <c r="H7" s="340"/>
      <c r="I7" s="330"/>
      <c r="J7" s="330"/>
      <c r="K7" s="330"/>
      <c r="L7" s="330"/>
      <c r="M7" s="330"/>
      <c r="N7" s="210"/>
    </row>
    <row r="8" spans="1:14" ht="18.75" customHeight="1">
      <c r="A8" s="111" t="s">
        <v>120</v>
      </c>
      <c r="B8" s="321">
        <v>0</v>
      </c>
      <c r="C8" s="320">
        <f aca="true" t="shared" si="0" ref="C8:C20">SUM(D8:N8)</f>
        <v>0</v>
      </c>
      <c r="D8" s="320">
        <v>0</v>
      </c>
      <c r="E8" s="320">
        <v>0</v>
      </c>
      <c r="F8" s="320">
        <v>0</v>
      </c>
      <c r="G8" s="320">
        <v>0</v>
      </c>
      <c r="H8" s="320">
        <v>0</v>
      </c>
      <c r="I8" s="330"/>
      <c r="J8" s="330"/>
      <c r="K8" s="330"/>
      <c r="L8" s="330"/>
      <c r="M8" s="330"/>
      <c r="N8" s="210"/>
    </row>
    <row r="9" spans="1:14" ht="18.75" customHeight="1">
      <c r="A9" s="100" t="s">
        <v>121</v>
      </c>
      <c r="B9" s="321">
        <v>462547</v>
      </c>
      <c r="C9" s="318">
        <f t="shared" si="0"/>
        <v>389360</v>
      </c>
      <c r="D9" s="320">
        <v>389360</v>
      </c>
      <c r="E9" s="320">
        <v>0</v>
      </c>
      <c r="F9" s="318">
        <v>0</v>
      </c>
      <c r="G9" s="318">
        <v>0</v>
      </c>
      <c r="H9" s="318">
        <v>0</v>
      </c>
      <c r="I9" s="330"/>
      <c r="J9" s="330"/>
      <c r="K9" s="330"/>
      <c r="L9" s="330"/>
      <c r="M9" s="330"/>
      <c r="N9" s="210"/>
    </row>
    <row r="10" spans="1:14" ht="18.75" customHeight="1">
      <c r="A10" s="98" t="s">
        <v>122</v>
      </c>
      <c r="B10" s="321">
        <v>0</v>
      </c>
      <c r="C10" s="318">
        <f t="shared" si="0"/>
        <v>0</v>
      </c>
      <c r="D10" s="320">
        <v>0</v>
      </c>
      <c r="E10" s="320">
        <v>0</v>
      </c>
      <c r="F10" s="318">
        <v>0</v>
      </c>
      <c r="G10" s="318">
        <v>0</v>
      </c>
      <c r="H10" s="318">
        <v>0</v>
      </c>
      <c r="I10" s="330"/>
      <c r="J10" s="330"/>
      <c r="K10" s="330"/>
      <c r="L10" s="330"/>
      <c r="M10" s="330"/>
      <c r="N10" s="210"/>
    </row>
    <row r="11" spans="1:14" ht="18.75" customHeight="1">
      <c r="A11" s="100" t="s">
        <v>497</v>
      </c>
      <c r="B11" s="321">
        <v>379039</v>
      </c>
      <c r="C11" s="318">
        <f t="shared" si="0"/>
        <v>156000</v>
      </c>
      <c r="D11" s="320">
        <v>156000</v>
      </c>
      <c r="E11" s="320">
        <v>0</v>
      </c>
      <c r="F11" s="318">
        <v>0</v>
      </c>
      <c r="G11" s="318">
        <f>SUM(H11:R11)</f>
        <v>0</v>
      </c>
      <c r="H11" s="318">
        <f>SUM(I11:S11)</f>
        <v>0</v>
      </c>
      <c r="I11" s="330"/>
      <c r="J11" s="330"/>
      <c r="K11" s="330"/>
      <c r="L11" s="330"/>
      <c r="M11" s="330"/>
      <c r="N11" s="210"/>
    </row>
    <row r="12" spans="1:14" ht="18.75" customHeight="1">
      <c r="A12" s="100" t="s">
        <v>25</v>
      </c>
      <c r="B12" s="321">
        <v>213800</v>
      </c>
      <c r="C12" s="318">
        <f t="shared" si="0"/>
        <v>125839</v>
      </c>
      <c r="D12" s="320">
        <v>125839</v>
      </c>
      <c r="E12" s="320">
        <v>0</v>
      </c>
      <c r="F12" s="318">
        <v>0</v>
      </c>
      <c r="G12" s="318">
        <v>0</v>
      </c>
      <c r="H12" s="318">
        <v>0</v>
      </c>
      <c r="I12" s="330"/>
      <c r="J12" s="330"/>
      <c r="K12" s="330"/>
      <c r="L12" s="330"/>
      <c r="M12" s="330"/>
      <c r="N12" s="210"/>
    </row>
    <row r="13" spans="1:14" ht="18.75" customHeight="1">
      <c r="A13" s="100" t="s">
        <v>509</v>
      </c>
      <c r="B13" s="318">
        <v>360000</v>
      </c>
      <c r="C13" s="318">
        <f t="shared" si="0"/>
        <v>305437</v>
      </c>
      <c r="D13" s="318">
        <v>305437</v>
      </c>
      <c r="E13" s="318">
        <v>0</v>
      </c>
      <c r="F13" s="318">
        <v>0</v>
      </c>
      <c r="G13" s="318">
        <v>0</v>
      </c>
      <c r="H13" s="318">
        <v>0</v>
      </c>
      <c r="I13" s="330"/>
      <c r="J13" s="330"/>
      <c r="K13" s="330"/>
      <c r="L13" s="330"/>
      <c r="M13" s="330"/>
      <c r="N13" s="210"/>
    </row>
    <row r="14" spans="1:14" ht="18.75" customHeight="1">
      <c r="A14" s="100" t="s">
        <v>498</v>
      </c>
      <c r="B14" s="321">
        <v>85000</v>
      </c>
      <c r="C14" s="318">
        <f t="shared" si="0"/>
        <v>60782</v>
      </c>
      <c r="D14" s="320">
        <v>60782</v>
      </c>
      <c r="E14" s="320">
        <v>0</v>
      </c>
      <c r="F14" s="318">
        <v>0</v>
      </c>
      <c r="G14" s="318">
        <v>0</v>
      </c>
      <c r="H14" s="318">
        <v>0</v>
      </c>
      <c r="I14" s="330"/>
      <c r="J14" s="330"/>
      <c r="K14" s="330"/>
      <c r="L14" s="330"/>
      <c r="M14" s="330"/>
      <c r="N14" s="210"/>
    </row>
    <row r="15" spans="1:14" ht="18.75" customHeight="1">
      <c r="A15" s="98" t="s">
        <v>462</v>
      </c>
      <c r="B15" s="321">
        <v>10000</v>
      </c>
      <c r="C15" s="318">
        <f>SUM(D15:N15)</f>
        <v>0</v>
      </c>
      <c r="D15" s="320">
        <v>0</v>
      </c>
      <c r="E15" s="320">
        <v>0</v>
      </c>
      <c r="F15" s="321">
        <v>0</v>
      </c>
      <c r="G15" s="321">
        <v>0</v>
      </c>
      <c r="H15" s="321">
        <v>0</v>
      </c>
      <c r="I15" s="330"/>
      <c r="J15" s="330"/>
      <c r="K15" s="330"/>
      <c r="L15" s="330"/>
      <c r="M15" s="330"/>
      <c r="N15" s="210"/>
    </row>
    <row r="16" spans="1:14" ht="18.75" customHeight="1">
      <c r="A16" s="100" t="s">
        <v>126</v>
      </c>
      <c r="B16" s="321">
        <v>1500</v>
      </c>
      <c r="C16" s="318">
        <f t="shared" si="0"/>
        <v>0</v>
      </c>
      <c r="D16" s="320">
        <v>0</v>
      </c>
      <c r="E16" s="320">
        <v>0</v>
      </c>
      <c r="F16" s="321">
        <v>0</v>
      </c>
      <c r="G16" s="321">
        <v>0</v>
      </c>
      <c r="H16" s="321">
        <v>0</v>
      </c>
      <c r="I16" s="330"/>
      <c r="J16" s="330"/>
      <c r="K16" s="330"/>
      <c r="L16" s="330"/>
      <c r="M16" s="330"/>
      <c r="N16" s="210"/>
    </row>
    <row r="17" spans="1:14" ht="18.75" customHeight="1">
      <c r="A17" s="100" t="s">
        <v>537</v>
      </c>
      <c r="B17" s="318">
        <v>0</v>
      </c>
      <c r="C17" s="318">
        <f t="shared" si="0"/>
        <v>0</v>
      </c>
      <c r="D17" s="318">
        <v>0</v>
      </c>
      <c r="E17" s="318">
        <v>0</v>
      </c>
      <c r="F17" s="318">
        <v>0</v>
      </c>
      <c r="G17" s="321">
        <v>0</v>
      </c>
      <c r="H17" s="321">
        <v>0</v>
      </c>
      <c r="I17" s="330"/>
      <c r="J17" s="330"/>
      <c r="K17" s="330"/>
      <c r="L17" s="330"/>
      <c r="M17" s="330"/>
      <c r="N17" s="210"/>
    </row>
    <row r="18" spans="1:14" ht="18.75" customHeight="1">
      <c r="A18" s="100" t="s">
        <v>467</v>
      </c>
      <c r="B18" s="321">
        <v>63500</v>
      </c>
      <c r="C18" s="318">
        <f t="shared" si="0"/>
        <v>63000</v>
      </c>
      <c r="D18" s="318">
        <v>63000</v>
      </c>
      <c r="E18" s="318">
        <v>0</v>
      </c>
      <c r="F18" s="318">
        <v>0</v>
      </c>
      <c r="G18" s="318">
        <v>0</v>
      </c>
      <c r="H18" s="318">
        <v>0</v>
      </c>
      <c r="I18" s="330"/>
      <c r="J18" s="330"/>
      <c r="K18" s="330"/>
      <c r="L18" s="330"/>
      <c r="M18" s="330"/>
      <c r="N18" s="210"/>
    </row>
    <row r="19" spans="1:14" ht="18.75" customHeight="1">
      <c r="A19" s="100" t="s">
        <v>510</v>
      </c>
      <c r="B19" s="318">
        <v>1464000</v>
      </c>
      <c r="C19" s="318">
        <f t="shared" si="0"/>
        <v>1456900</v>
      </c>
      <c r="D19" s="318">
        <v>0</v>
      </c>
      <c r="E19" s="318">
        <v>1456900</v>
      </c>
      <c r="F19" s="318">
        <v>0</v>
      </c>
      <c r="G19" s="318">
        <v>0</v>
      </c>
      <c r="H19" s="318">
        <v>0</v>
      </c>
      <c r="I19" s="330"/>
      <c r="J19" s="330"/>
      <c r="K19" s="330"/>
      <c r="L19" s="330"/>
      <c r="M19" s="330"/>
      <c r="N19" s="210"/>
    </row>
    <row r="20" spans="1:14" ht="18.75" customHeight="1">
      <c r="A20" s="100" t="s">
        <v>130</v>
      </c>
      <c r="B20" s="318">
        <v>0</v>
      </c>
      <c r="C20" s="318">
        <f t="shared" si="0"/>
        <v>0</v>
      </c>
      <c r="D20" s="321">
        <v>0</v>
      </c>
      <c r="E20" s="321">
        <v>0</v>
      </c>
      <c r="F20" s="321">
        <v>0</v>
      </c>
      <c r="G20" s="318">
        <v>0</v>
      </c>
      <c r="H20" s="318">
        <v>0</v>
      </c>
      <c r="I20" s="330"/>
      <c r="J20" s="330"/>
      <c r="K20" s="330"/>
      <c r="L20" s="330"/>
      <c r="M20" s="330"/>
      <c r="N20" s="210"/>
    </row>
    <row r="21" spans="1:15" ht="19.5" thickBot="1">
      <c r="A21" s="342" t="s">
        <v>23</v>
      </c>
      <c r="B21" s="319">
        <f>SUM(B8:B20)</f>
        <v>3039386</v>
      </c>
      <c r="C21" s="319">
        <f aca="true" t="shared" si="1" ref="C21:H21">SUM(C7:C20)</f>
        <v>2557318</v>
      </c>
      <c r="D21" s="319">
        <f t="shared" si="1"/>
        <v>1100418</v>
      </c>
      <c r="E21" s="319">
        <f t="shared" si="1"/>
        <v>1456900</v>
      </c>
      <c r="F21" s="319">
        <f t="shared" si="1"/>
        <v>0</v>
      </c>
      <c r="G21" s="319">
        <f t="shared" si="1"/>
        <v>0</v>
      </c>
      <c r="H21" s="319">
        <f t="shared" si="1"/>
        <v>0</v>
      </c>
      <c r="I21" s="333"/>
      <c r="J21" s="333"/>
      <c r="K21" s="333"/>
      <c r="L21" s="333"/>
      <c r="M21" s="333"/>
      <c r="N21" s="299"/>
      <c r="O21" s="297"/>
    </row>
    <row r="22" spans="1:14" ht="18.75" customHeight="1" thickTop="1">
      <c r="A22" s="347" t="s">
        <v>161</v>
      </c>
      <c r="B22" s="348"/>
      <c r="C22" s="348"/>
      <c r="D22" s="348"/>
      <c r="E22" s="349"/>
      <c r="F22" s="352"/>
      <c r="G22" s="352"/>
      <c r="H22" s="352"/>
      <c r="I22" s="330"/>
      <c r="J22" s="330"/>
      <c r="K22" s="330"/>
      <c r="L22" s="330"/>
      <c r="M22" s="330"/>
      <c r="N22" s="210"/>
    </row>
    <row r="23" spans="1:14" ht="18.75" customHeight="1">
      <c r="A23" s="350" t="s">
        <v>370</v>
      </c>
      <c r="B23" s="351">
        <v>1501886</v>
      </c>
      <c r="C23" s="351">
        <v>1037418</v>
      </c>
      <c r="D23" s="318">
        <v>0</v>
      </c>
      <c r="E23" s="318">
        <v>0</v>
      </c>
      <c r="F23" s="318">
        <v>0</v>
      </c>
      <c r="G23" s="318">
        <v>0</v>
      </c>
      <c r="H23" s="318">
        <v>0</v>
      </c>
      <c r="I23" s="330"/>
      <c r="J23" s="330"/>
      <c r="K23" s="330"/>
      <c r="L23" s="330"/>
      <c r="M23" s="330"/>
      <c r="N23" s="210"/>
    </row>
    <row r="24" spans="1:14" ht="18.75" customHeight="1">
      <c r="A24" s="350" t="s">
        <v>167</v>
      </c>
      <c r="B24" s="351">
        <v>1537500</v>
      </c>
      <c r="C24" s="351">
        <v>1519900</v>
      </c>
      <c r="D24" s="318">
        <v>0</v>
      </c>
      <c r="E24" s="318">
        <v>0</v>
      </c>
      <c r="F24" s="318">
        <v>0</v>
      </c>
      <c r="G24" s="318">
        <v>0</v>
      </c>
      <c r="H24" s="318">
        <v>0</v>
      </c>
      <c r="I24" s="330"/>
      <c r="J24" s="330"/>
      <c r="K24" s="330"/>
      <c r="L24" s="330"/>
      <c r="M24" s="330"/>
      <c r="N24" s="210"/>
    </row>
    <row r="25" spans="1:14" ht="18.75" customHeight="1">
      <c r="A25" s="344" t="s">
        <v>22</v>
      </c>
      <c r="B25" s="318">
        <v>0</v>
      </c>
      <c r="C25" s="318">
        <v>0</v>
      </c>
      <c r="D25" s="360">
        <v>0</v>
      </c>
      <c r="E25" s="360">
        <v>0</v>
      </c>
      <c r="F25" s="360">
        <v>0</v>
      </c>
      <c r="G25" s="360">
        <v>0</v>
      </c>
      <c r="H25" s="360">
        <v>0</v>
      </c>
      <c r="I25" s="330"/>
      <c r="J25" s="330"/>
      <c r="K25" s="330"/>
      <c r="L25" s="330"/>
      <c r="M25" s="330"/>
      <c r="N25" s="210"/>
    </row>
    <row r="26" spans="1:14" ht="18.75" customHeight="1" thickBot="1">
      <c r="A26" s="346" t="s">
        <v>468</v>
      </c>
      <c r="B26" s="319">
        <f>SUM(B23:B25)</f>
        <v>3039386</v>
      </c>
      <c r="C26" s="319">
        <f>SUM(C23:C25)</f>
        <v>2557318</v>
      </c>
      <c r="D26" s="345">
        <v>0</v>
      </c>
      <c r="E26" s="345">
        <v>0</v>
      </c>
      <c r="F26" s="345">
        <v>0</v>
      </c>
      <c r="G26" s="345">
        <v>0</v>
      </c>
      <c r="H26" s="345">
        <v>0</v>
      </c>
      <c r="I26" s="330"/>
      <c r="J26" s="330"/>
      <c r="K26" s="330"/>
      <c r="L26" s="330"/>
      <c r="M26" s="330"/>
      <c r="N26" s="210"/>
    </row>
    <row r="27" spans="1:14" ht="15.75" thickTop="1">
      <c r="A27" s="331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210"/>
    </row>
    <row r="28" spans="1:14" ht="15">
      <c r="A28" s="331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210"/>
    </row>
    <row r="29" spans="1:14" ht="15">
      <c r="A29" s="331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210"/>
    </row>
    <row r="30" spans="1:14" ht="15">
      <c r="A30" s="331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210"/>
    </row>
    <row r="31" spans="1:14" ht="15">
      <c r="A31" s="331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210">
        <v>0</v>
      </c>
    </row>
    <row r="32" spans="1:14" ht="15">
      <c r="A32" s="332"/>
      <c r="B32" s="333"/>
      <c r="C32" s="333"/>
      <c r="D32" s="330"/>
      <c r="E32" s="330"/>
      <c r="F32" s="330"/>
      <c r="G32" s="330"/>
      <c r="H32" s="330"/>
      <c r="I32" s="330"/>
      <c r="J32" s="330"/>
      <c r="K32" s="330"/>
      <c r="L32" s="330"/>
      <c r="M32" s="330">
        <v>0</v>
      </c>
      <c r="N32" s="210"/>
    </row>
    <row r="33" spans="1:13" ht="15">
      <c r="A33" s="331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</row>
    <row r="34" spans="1:13" ht="15">
      <c r="A34" s="334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</row>
  </sheetData>
  <mergeCells count="6">
    <mergeCell ref="A4:A6"/>
    <mergeCell ref="B4:B6"/>
    <mergeCell ref="C4:C6"/>
    <mergeCell ref="A1:H1"/>
    <mergeCell ref="A2:H2"/>
    <mergeCell ref="A3:H3"/>
  </mergeCells>
  <printOptions/>
  <pageMargins left="0.7480314960629921" right="0" top="0.5905511811023623" bottom="0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O34"/>
  <sheetViews>
    <sheetView workbookViewId="0" topLeftCell="A1">
      <selection activeCell="E19" sqref="E19"/>
    </sheetView>
  </sheetViews>
  <sheetFormatPr defaultColWidth="9.140625" defaultRowHeight="12.75"/>
  <cols>
    <col min="1" max="1" width="32.00390625" style="296" customWidth="1"/>
    <col min="2" max="2" width="21.57421875" style="298" customWidth="1"/>
    <col min="3" max="3" width="20.7109375" style="298" customWidth="1"/>
    <col min="4" max="4" width="22.28125" style="298" customWidth="1"/>
    <col min="5" max="5" width="27.8515625" style="298" customWidth="1"/>
    <col min="6" max="6" width="19.28125" style="298" customWidth="1"/>
    <col min="7" max="7" width="10.00390625" style="298" customWidth="1"/>
    <col min="8" max="8" width="11.28125" style="298" customWidth="1"/>
    <col min="9" max="9" width="10.140625" style="298" customWidth="1"/>
    <col min="10" max="10" width="9.7109375" style="298" customWidth="1"/>
    <col min="11" max="11" width="9.140625" style="298" customWidth="1"/>
    <col min="12" max="12" width="11.421875" style="298" customWidth="1"/>
    <col min="13" max="13" width="12.00390625" style="298" customWidth="1"/>
    <col min="14" max="14" width="9.421875" style="298" customWidth="1"/>
    <col min="15" max="16384" width="10.7109375" style="296" customWidth="1"/>
  </cols>
  <sheetData>
    <row r="1" spans="1:14" ht="21.75">
      <c r="A1" s="505" t="s">
        <v>14</v>
      </c>
      <c r="B1" s="505"/>
      <c r="C1" s="505"/>
      <c r="D1" s="505"/>
      <c r="E1" s="505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8.75" customHeight="1">
      <c r="A2" s="484" t="s">
        <v>513</v>
      </c>
      <c r="B2" s="484"/>
      <c r="C2" s="484"/>
      <c r="D2" s="484"/>
      <c r="E2" s="484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21.75">
      <c r="A3" s="446" t="s">
        <v>260</v>
      </c>
      <c r="B3" s="446"/>
      <c r="C3" s="446"/>
      <c r="D3" s="446"/>
      <c r="E3" s="446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23.25" customHeight="1">
      <c r="A4" s="521" t="s">
        <v>50</v>
      </c>
      <c r="B4" s="523" t="s">
        <v>79</v>
      </c>
      <c r="C4" s="525" t="s">
        <v>23</v>
      </c>
      <c r="D4" s="110" t="s">
        <v>464</v>
      </c>
      <c r="E4" s="110" t="s">
        <v>511</v>
      </c>
      <c r="F4" s="126"/>
      <c r="G4" s="337"/>
      <c r="H4" s="336"/>
      <c r="I4" s="336"/>
      <c r="J4" s="336"/>
      <c r="K4" s="337"/>
      <c r="L4" s="337"/>
      <c r="M4" s="337"/>
      <c r="N4" s="338"/>
    </row>
    <row r="5" spans="1:14" ht="18.75" customHeight="1">
      <c r="A5" s="522"/>
      <c r="B5" s="524"/>
      <c r="C5" s="526"/>
      <c r="D5" s="118" t="s">
        <v>149</v>
      </c>
      <c r="E5" s="118" t="s">
        <v>512</v>
      </c>
      <c r="F5" s="126"/>
      <c r="G5" s="337"/>
      <c r="H5" s="336"/>
      <c r="I5" s="336"/>
      <c r="J5" s="336"/>
      <c r="K5" s="337"/>
      <c r="L5" s="337"/>
      <c r="M5" s="337"/>
      <c r="N5" s="338"/>
    </row>
    <row r="6" spans="1:14" ht="18.75">
      <c r="A6" s="343" t="s">
        <v>160</v>
      </c>
      <c r="B6" s="339"/>
      <c r="C6" s="340"/>
      <c r="D6" s="341"/>
      <c r="E6" s="340"/>
      <c r="F6" s="356"/>
      <c r="G6" s="330"/>
      <c r="H6" s="330"/>
      <c r="I6" s="330"/>
      <c r="J6" s="330"/>
      <c r="K6" s="330"/>
      <c r="L6" s="330"/>
      <c r="M6" s="330"/>
      <c r="N6" s="210"/>
    </row>
    <row r="7" spans="1:14" ht="18.75" customHeight="1">
      <c r="A7" s="111" t="s">
        <v>120</v>
      </c>
      <c r="B7" s="321">
        <v>0</v>
      </c>
      <c r="C7" s="320">
        <f aca="true" t="shared" si="0" ref="C7:C20">SUM(D7:N7)</f>
        <v>0</v>
      </c>
      <c r="D7" s="321">
        <v>0</v>
      </c>
      <c r="E7" s="321">
        <v>0</v>
      </c>
      <c r="F7" s="356"/>
      <c r="G7" s="330"/>
      <c r="H7" s="330"/>
      <c r="I7" s="330"/>
      <c r="J7" s="330"/>
      <c r="K7" s="330"/>
      <c r="L7" s="330"/>
      <c r="M7" s="330"/>
      <c r="N7" s="210"/>
    </row>
    <row r="8" spans="1:14" ht="18.75" customHeight="1">
      <c r="A8" s="100" t="s">
        <v>121</v>
      </c>
      <c r="B8" s="321">
        <v>0</v>
      </c>
      <c r="C8" s="321">
        <v>0</v>
      </c>
      <c r="D8" s="321">
        <v>0</v>
      </c>
      <c r="E8" s="321">
        <v>0</v>
      </c>
      <c r="F8" s="356"/>
      <c r="G8" s="330"/>
      <c r="H8" s="330"/>
      <c r="I8" s="330"/>
      <c r="J8" s="330"/>
      <c r="K8" s="330"/>
      <c r="L8" s="330"/>
      <c r="M8" s="330"/>
      <c r="N8" s="210"/>
    </row>
    <row r="9" spans="1:14" ht="18.75" customHeight="1">
      <c r="A9" s="98" t="s">
        <v>122</v>
      </c>
      <c r="B9" s="321">
        <v>0</v>
      </c>
      <c r="C9" s="318">
        <f t="shared" si="0"/>
        <v>0</v>
      </c>
      <c r="D9" s="321">
        <v>0</v>
      </c>
      <c r="E9" s="321">
        <v>0</v>
      </c>
      <c r="F9" s="356"/>
      <c r="G9" s="330"/>
      <c r="H9" s="330"/>
      <c r="I9" s="330"/>
      <c r="J9" s="330"/>
      <c r="K9" s="330"/>
      <c r="L9" s="330"/>
      <c r="M9" s="330"/>
      <c r="N9" s="210"/>
    </row>
    <row r="10" spans="1:14" ht="18.75" customHeight="1">
      <c r="A10" s="100" t="s">
        <v>123</v>
      </c>
      <c r="B10" s="321">
        <v>0</v>
      </c>
      <c r="C10" s="321">
        <v>0</v>
      </c>
      <c r="D10" s="321">
        <v>0</v>
      </c>
      <c r="E10" s="321">
        <v>0</v>
      </c>
      <c r="F10" s="356"/>
      <c r="G10" s="330"/>
      <c r="H10" s="330"/>
      <c r="I10" s="330"/>
      <c r="J10" s="330"/>
      <c r="K10" s="330"/>
      <c r="L10" s="330"/>
      <c r="M10" s="330"/>
      <c r="N10" s="210"/>
    </row>
    <row r="11" spans="1:14" ht="18.75" customHeight="1">
      <c r="A11" s="100" t="s">
        <v>25</v>
      </c>
      <c r="B11" s="321">
        <v>0</v>
      </c>
      <c r="C11" s="321">
        <v>0</v>
      </c>
      <c r="D11" s="321">
        <v>0</v>
      </c>
      <c r="E11" s="321">
        <v>0</v>
      </c>
      <c r="F11" s="356"/>
      <c r="G11" s="330"/>
      <c r="H11" s="330"/>
      <c r="I11" s="330"/>
      <c r="J11" s="330"/>
      <c r="K11" s="330"/>
      <c r="L11" s="330"/>
      <c r="M11" s="330"/>
      <c r="N11" s="210"/>
    </row>
    <row r="12" spans="1:14" ht="18.75" customHeight="1">
      <c r="A12" s="100" t="s">
        <v>124</v>
      </c>
      <c r="B12" s="318">
        <v>28000</v>
      </c>
      <c r="C12" s="318">
        <f t="shared" si="0"/>
        <v>11950</v>
      </c>
      <c r="D12" s="321">
        <v>0</v>
      </c>
      <c r="E12" s="318">
        <v>11950</v>
      </c>
      <c r="F12" s="356"/>
      <c r="G12" s="330"/>
      <c r="H12" s="330"/>
      <c r="I12" s="330"/>
      <c r="J12" s="330"/>
      <c r="K12" s="330"/>
      <c r="L12" s="330"/>
      <c r="M12" s="330"/>
      <c r="N12" s="210"/>
    </row>
    <row r="13" spans="1:14" ht="18.75" customHeight="1">
      <c r="A13" s="100" t="s">
        <v>461</v>
      </c>
      <c r="B13" s="318">
        <v>270000</v>
      </c>
      <c r="C13" s="318">
        <f t="shared" si="0"/>
        <v>245100</v>
      </c>
      <c r="D13" s="321">
        <v>0</v>
      </c>
      <c r="E13" s="318">
        <v>245100</v>
      </c>
      <c r="F13" s="356"/>
      <c r="G13" s="330"/>
      <c r="H13" s="330"/>
      <c r="I13" s="330"/>
      <c r="J13" s="330"/>
      <c r="K13" s="330"/>
      <c r="L13" s="330"/>
      <c r="M13" s="330"/>
      <c r="N13" s="210"/>
    </row>
    <row r="14" spans="1:14" ht="18.75" customHeight="1">
      <c r="A14" s="98" t="s">
        <v>448</v>
      </c>
      <c r="B14" s="321">
        <v>0</v>
      </c>
      <c r="C14" s="318">
        <f t="shared" si="0"/>
        <v>10000</v>
      </c>
      <c r="D14" s="321">
        <v>0</v>
      </c>
      <c r="E14" s="318">
        <v>10000</v>
      </c>
      <c r="F14" s="356"/>
      <c r="G14" s="330"/>
      <c r="H14" s="330"/>
      <c r="I14" s="330"/>
      <c r="J14" s="330"/>
      <c r="K14" s="330"/>
      <c r="L14" s="330"/>
      <c r="M14" s="330"/>
      <c r="N14" s="210"/>
    </row>
    <row r="15" spans="1:14" ht="18.75" customHeight="1">
      <c r="A15" s="100" t="s">
        <v>498</v>
      </c>
      <c r="B15" s="321">
        <v>0</v>
      </c>
      <c r="C15" s="318">
        <f t="shared" si="0"/>
        <v>0</v>
      </c>
      <c r="D15" s="321">
        <v>0</v>
      </c>
      <c r="E15" s="321">
        <v>0</v>
      </c>
      <c r="F15" s="356"/>
      <c r="G15" s="330"/>
      <c r="H15" s="330"/>
      <c r="I15" s="330"/>
      <c r="J15" s="330"/>
      <c r="K15" s="330"/>
      <c r="L15" s="330"/>
      <c r="M15" s="330"/>
      <c r="N15" s="210"/>
    </row>
    <row r="16" spans="1:14" ht="18.75" customHeight="1">
      <c r="A16" s="100" t="s">
        <v>126</v>
      </c>
      <c r="B16" s="321">
        <v>0</v>
      </c>
      <c r="C16" s="318">
        <f t="shared" si="0"/>
        <v>0</v>
      </c>
      <c r="D16" s="321">
        <v>0</v>
      </c>
      <c r="E16" s="321">
        <v>0</v>
      </c>
      <c r="F16" s="356"/>
      <c r="G16" s="330"/>
      <c r="H16" s="330"/>
      <c r="I16" s="330"/>
      <c r="J16" s="330"/>
      <c r="K16" s="330"/>
      <c r="L16" s="330"/>
      <c r="M16" s="330"/>
      <c r="N16" s="210"/>
    </row>
    <row r="17" spans="1:14" ht="18.75" customHeight="1">
      <c r="A17" s="100" t="s">
        <v>127</v>
      </c>
      <c r="B17" s="321">
        <v>0</v>
      </c>
      <c r="C17" s="318">
        <f t="shared" si="0"/>
        <v>0</v>
      </c>
      <c r="D17" s="321">
        <v>0</v>
      </c>
      <c r="E17" s="321">
        <v>0</v>
      </c>
      <c r="F17" s="356"/>
      <c r="G17" s="330"/>
      <c r="H17" s="330"/>
      <c r="I17" s="330"/>
      <c r="J17" s="330"/>
      <c r="K17" s="330"/>
      <c r="L17" s="330"/>
      <c r="M17" s="330"/>
      <c r="N17" s="210"/>
    </row>
    <row r="18" spans="1:14" ht="18.75" customHeight="1">
      <c r="A18" s="100" t="s">
        <v>450</v>
      </c>
      <c r="B18" s="321">
        <v>0</v>
      </c>
      <c r="C18" s="318">
        <f t="shared" si="0"/>
        <v>0</v>
      </c>
      <c r="D18" s="321">
        <v>0</v>
      </c>
      <c r="E18" s="321">
        <v>0</v>
      </c>
      <c r="F18" s="356"/>
      <c r="G18" s="330"/>
      <c r="H18" s="330"/>
      <c r="I18" s="330"/>
      <c r="J18" s="330"/>
      <c r="K18" s="330"/>
      <c r="L18" s="330"/>
      <c r="M18" s="330"/>
      <c r="N18" s="210"/>
    </row>
    <row r="19" spans="1:14" ht="18.75" customHeight="1">
      <c r="A19" s="100" t="s">
        <v>451</v>
      </c>
      <c r="B19" s="318">
        <v>0</v>
      </c>
      <c r="C19" s="318">
        <f t="shared" si="0"/>
        <v>0</v>
      </c>
      <c r="D19" s="318">
        <v>0</v>
      </c>
      <c r="E19" s="318">
        <v>0</v>
      </c>
      <c r="F19" s="356"/>
      <c r="G19" s="330"/>
      <c r="H19" s="330"/>
      <c r="I19" s="330"/>
      <c r="J19" s="330"/>
      <c r="K19" s="330"/>
      <c r="L19" s="330"/>
      <c r="M19" s="330"/>
      <c r="N19" s="210"/>
    </row>
    <row r="20" spans="1:14" ht="18.75" customHeight="1">
      <c r="A20" s="100" t="s">
        <v>130</v>
      </c>
      <c r="B20" s="318">
        <v>0</v>
      </c>
      <c r="C20" s="318">
        <f t="shared" si="0"/>
        <v>0</v>
      </c>
      <c r="D20" s="318">
        <v>0</v>
      </c>
      <c r="E20" s="318">
        <v>0</v>
      </c>
      <c r="F20" s="356"/>
      <c r="G20" s="330"/>
      <c r="H20" s="330"/>
      <c r="I20" s="330"/>
      <c r="J20" s="330"/>
      <c r="K20" s="330"/>
      <c r="L20" s="330"/>
      <c r="M20" s="330"/>
      <c r="N20" s="210"/>
    </row>
    <row r="21" spans="1:15" ht="19.5" thickBot="1">
      <c r="A21" s="342" t="s">
        <v>23</v>
      </c>
      <c r="B21" s="319">
        <f>SUM(B7:B20)</f>
        <v>298000</v>
      </c>
      <c r="C21" s="319">
        <f>SUM(C6:C20)</f>
        <v>267050</v>
      </c>
      <c r="D21" s="319">
        <f>SUM(D6:D20)</f>
        <v>0</v>
      </c>
      <c r="E21" s="319">
        <f>SUM(E6:E20)</f>
        <v>267050</v>
      </c>
      <c r="F21" s="357"/>
      <c r="G21" s="333"/>
      <c r="H21" s="333"/>
      <c r="I21" s="333"/>
      <c r="J21" s="333"/>
      <c r="K21" s="333"/>
      <c r="L21" s="333"/>
      <c r="M21" s="333"/>
      <c r="N21" s="299"/>
      <c r="O21" s="297"/>
    </row>
    <row r="22" spans="1:14" ht="18.75" customHeight="1" thickTop="1">
      <c r="A22" s="347" t="s">
        <v>161</v>
      </c>
      <c r="B22" s="348"/>
      <c r="C22" s="348"/>
      <c r="D22" s="348"/>
      <c r="E22" s="349"/>
      <c r="F22" s="330"/>
      <c r="G22" s="330"/>
      <c r="H22" s="330"/>
      <c r="I22" s="330"/>
      <c r="J22" s="330"/>
      <c r="K22" s="330"/>
      <c r="L22" s="330"/>
      <c r="M22" s="330"/>
      <c r="N22" s="210"/>
    </row>
    <row r="23" spans="1:14" ht="18.75" customHeight="1">
      <c r="A23" s="350" t="s">
        <v>370</v>
      </c>
      <c r="B23" s="351">
        <v>28000</v>
      </c>
      <c r="C23" s="351">
        <v>11950</v>
      </c>
      <c r="D23" s="318">
        <v>0</v>
      </c>
      <c r="E23" s="318">
        <v>0</v>
      </c>
      <c r="F23" s="330"/>
      <c r="G23" s="330"/>
      <c r="H23" s="330"/>
      <c r="I23" s="330"/>
      <c r="J23" s="330"/>
      <c r="K23" s="330"/>
      <c r="L23" s="330"/>
      <c r="M23" s="330"/>
      <c r="N23" s="210"/>
    </row>
    <row r="24" spans="1:14" ht="18.75" customHeight="1">
      <c r="A24" s="350" t="s">
        <v>167</v>
      </c>
      <c r="B24" s="351">
        <v>270000</v>
      </c>
      <c r="C24" s="351">
        <v>245100</v>
      </c>
      <c r="D24" s="318">
        <v>0</v>
      </c>
      <c r="E24" s="318">
        <v>0</v>
      </c>
      <c r="F24" s="330"/>
      <c r="G24" s="330"/>
      <c r="H24" s="330"/>
      <c r="I24" s="330"/>
      <c r="J24" s="330"/>
      <c r="K24" s="330"/>
      <c r="L24" s="330"/>
      <c r="M24" s="330"/>
      <c r="N24" s="210"/>
    </row>
    <row r="25" spans="1:14" ht="18.75" customHeight="1">
      <c r="A25" s="344" t="s">
        <v>22</v>
      </c>
      <c r="B25" s="318">
        <v>0</v>
      </c>
      <c r="C25" s="316">
        <v>10000</v>
      </c>
      <c r="D25" s="360">
        <v>0</v>
      </c>
      <c r="E25" s="360">
        <v>0</v>
      </c>
      <c r="F25" s="330"/>
      <c r="G25" s="330"/>
      <c r="H25" s="330"/>
      <c r="I25" s="330"/>
      <c r="J25" s="330"/>
      <c r="K25" s="330"/>
      <c r="L25" s="330"/>
      <c r="M25" s="330"/>
      <c r="N25" s="210"/>
    </row>
    <row r="26" spans="1:14" ht="18.75" customHeight="1" thickBot="1">
      <c r="A26" s="346" t="s">
        <v>468</v>
      </c>
      <c r="B26" s="319">
        <f>SUM(B23:B25)</f>
        <v>298000</v>
      </c>
      <c r="C26" s="319">
        <f>SUM(C23:C25)</f>
        <v>267050</v>
      </c>
      <c r="D26" s="345">
        <v>0</v>
      </c>
      <c r="E26" s="345">
        <v>0</v>
      </c>
      <c r="F26" s="330"/>
      <c r="G26" s="330"/>
      <c r="H26" s="330"/>
      <c r="I26" s="330"/>
      <c r="J26" s="330"/>
      <c r="K26" s="330"/>
      <c r="L26" s="330"/>
      <c r="M26" s="330"/>
      <c r="N26" s="210"/>
    </row>
    <row r="27" spans="1:14" ht="15.75" thickTop="1">
      <c r="A27" s="331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210"/>
    </row>
    <row r="28" spans="1:14" ht="15">
      <c r="A28" s="331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210"/>
    </row>
    <row r="29" spans="1:14" ht="15">
      <c r="A29" s="331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210"/>
    </row>
    <row r="30" spans="1:14" ht="15">
      <c r="A30" s="331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210"/>
    </row>
    <row r="31" spans="1:14" ht="15">
      <c r="A31" s="331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210">
        <v>0</v>
      </c>
    </row>
    <row r="32" spans="1:14" ht="15">
      <c r="A32" s="332"/>
      <c r="B32" s="333"/>
      <c r="C32" s="333"/>
      <c r="D32" s="330"/>
      <c r="E32" s="330"/>
      <c r="F32" s="330"/>
      <c r="G32" s="330"/>
      <c r="H32" s="330"/>
      <c r="I32" s="330"/>
      <c r="J32" s="330"/>
      <c r="K32" s="330"/>
      <c r="L32" s="330"/>
      <c r="M32" s="330">
        <v>0</v>
      </c>
      <c r="N32" s="210"/>
    </row>
    <row r="33" spans="1:13" ht="15">
      <c r="A33" s="331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</row>
    <row r="34" spans="1:13" ht="15">
      <c r="A34" s="334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</row>
  </sheetData>
  <mergeCells count="6">
    <mergeCell ref="A1:E1"/>
    <mergeCell ref="A2:E2"/>
    <mergeCell ref="A3:E3"/>
    <mergeCell ref="A4:A5"/>
    <mergeCell ref="B4:B5"/>
    <mergeCell ref="C4:C5"/>
  </mergeCells>
  <printOptions/>
  <pageMargins left="1.14173228346456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O35"/>
  <sheetViews>
    <sheetView workbookViewId="0" topLeftCell="A1">
      <selection activeCell="J26" sqref="J26"/>
    </sheetView>
  </sheetViews>
  <sheetFormatPr defaultColWidth="9.140625" defaultRowHeight="12.75"/>
  <cols>
    <col min="1" max="1" width="29.28125" style="296" customWidth="1"/>
    <col min="2" max="2" width="18.00390625" style="298" customWidth="1"/>
    <col min="3" max="3" width="18.421875" style="298" customWidth="1"/>
    <col min="4" max="4" width="23.140625" style="298" customWidth="1"/>
    <col min="5" max="5" width="17.00390625" style="298" customWidth="1"/>
    <col min="6" max="6" width="15.421875" style="298" customWidth="1"/>
    <col min="7" max="7" width="15.7109375" style="298" customWidth="1"/>
    <col min="8" max="8" width="11.28125" style="298" customWidth="1"/>
    <col min="9" max="9" width="10.140625" style="298" customWidth="1"/>
    <col min="10" max="10" width="9.7109375" style="298" customWidth="1"/>
    <col min="11" max="11" width="9.140625" style="298" customWidth="1"/>
    <col min="12" max="12" width="11.421875" style="298" customWidth="1"/>
    <col min="13" max="13" width="12.00390625" style="298" customWidth="1"/>
    <col min="14" max="14" width="9.421875" style="298" customWidth="1"/>
    <col min="15" max="16384" width="10.7109375" style="296" customWidth="1"/>
  </cols>
  <sheetData>
    <row r="1" spans="1:14" ht="21.75">
      <c r="A1" s="505" t="s">
        <v>14</v>
      </c>
      <c r="B1" s="505"/>
      <c r="C1" s="505"/>
      <c r="D1" s="505"/>
      <c r="E1" s="505"/>
      <c r="F1" s="505"/>
      <c r="G1" s="505"/>
      <c r="H1" s="326"/>
      <c r="I1" s="326"/>
      <c r="J1" s="326"/>
      <c r="K1" s="326"/>
      <c r="L1" s="326"/>
      <c r="M1" s="326"/>
      <c r="N1" s="326"/>
    </row>
    <row r="2" spans="1:14" ht="18.75" customHeight="1">
      <c r="A2" s="484" t="s">
        <v>522</v>
      </c>
      <c r="B2" s="484"/>
      <c r="C2" s="484"/>
      <c r="D2" s="484"/>
      <c r="E2" s="484"/>
      <c r="F2" s="484"/>
      <c r="G2" s="484"/>
      <c r="H2" s="327"/>
      <c r="I2" s="327"/>
      <c r="J2" s="327"/>
      <c r="K2" s="327"/>
      <c r="L2" s="327"/>
      <c r="M2" s="327"/>
      <c r="N2" s="327"/>
    </row>
    <row r="3" spans="1:14" ht="21.75">
      <c r="A3" s="446" t="s">
        <v>260</v>
      </c>
      <c r="B3" s="446"/>
      <c r="C3" s="446"/>
      <c r="D3" s="446"/>
      <c r="E3" s="446"/>
      <c r="F3" s="446"/>
      <c r="G3" s="446"/>
      <c r="H3" s="328"/>
      <c r="I3" s="328"/>
      <c r="J3" s="328"/>
      <c r="K3" s="328"/>
      <c r="L3" s="328"/>
      <c r="M3" s="328"/>
      <c r="N3" s="328"/>
    </row>
    <row r="4" spans="1:14" ht="23.25" customHeight="1">
      <c r="A4" s="521" t="s">
        <v>50</v>
      </c>
      <c r="B4" s="523" t="s">
        <v>79</v>
      </c>
      <c r="C4" s="525" t="s">
        <v>23</v>
      </c>
      <c r="D4" s="110" t="s">
        <v>472</v>
      </c>
      <c r="E4" s="110" t="s">
        <v>515</v>
      </c>
      <c r="F4" s="110" t="s">
        <v>517</v>
      </c>
      <c r="G4" s="110" t="s">
        <v>519</v>
      </c>
      <c r="H4" s="336"/>
      <c r="I4" s="336"/>
      <c r="J4" s="336"/>
      <c r="K4" s="337"/>
      <c r="L4" s="337"/>
      <c r="M4" s="337"/>
      <c r="N4" s="338"/>
    </row>
    <row r="5" spans="1:14" ht="23.25" customHeight="1">
      <c r="A5" s="441"/>
      <c r="B5" s="592"/>
      <c r="C5" s="593"/>
      <c r="D5" s="167" t="s">
        <v>514</v>
      </c>
      <c r="E5" s="167" t="s">
        <v>516</v>
      </c>
      <c r="F5" s="167" t="s">
        <v>518</v>
      </c>
      <c r="G5" s="167" t="s">
        <v>520</v>
      </c>
      <c r="H5" s="336"/>
      <c r="I5" s="336"/>
      <c r="J5" s="336"/>
      <c r="K5" s="337"/>
      <c r="L5" s="337"/>
      <c r="M5" s="337"/>
      <c r="N5" s="338"/>
    </row>
    <row r="6" spans="1:14" ht="18.75" customHeight="1">
      <c r="A6" s="522"/>
      <c r="B6" s="524"/>
      <c r="C6" s="526"/>
      <c r="D6" s="118" t="s">
        <v>159</v>
      </c>
      <c r="E6" s="118"/>
      <c r="F6" s="118"/>
      <c r="G6" s="118" t="s">
        <v>521</v>
      </c>
      <c r="H6" s="336"/>
      <c r="I6" s="336"/>
      <c r="J6" s="336"/>
      <c r="K6" s="337"/>
      <c r="L6" s="337"/>
      <c r="M6" s="337"/>
      <c r="N6" s="338"/>
    </row>
    <row r="7" spans="1:14" ht="18.75">
      <c r="A7" s="343" t="s">
        <v>160</v>
      </c>
      <c r="B7" s="339"/>
      <c r="C7" s="340"/>
      <c r="D7" s="341"/>
      <c r="E7" s="340"/>
      <c r="F7" s="340"/>
      <c r="G7" s="340"/>
      <c r="H7" s="330"/>
      <c r="I7" s="330"/>
      <c r="J7" s="330"/>
      <c r="K7" s="330"/>
      <c r="L7" s="330"/>
      <c r="M7" s="330"/>
      <c r="N7" s="210"/>
    </row>
    <row r="8" spans="1:14" ht="18.75" customHeight="1">
      <c r="A8" s="111" t="s">
        <v>120</v>
      </c>
      <c r="B8" s="321">
        <v>0</v>
      </c>
      <c r="C8" s="320">
        <f aca="true" t="shared" si="0" ref="C8:C21">SUM(D8:N8)</f>
        <v>0</v>
      </c>
      <c r="D8" s="320">
        <v>0</v>
      </c>
      <c r="E8" s="320">
        <v>0</v>
      </c>
      <c r="F8" s="320">
        <v>0</v>
      </c>
      <c r="G8" s="320">
        <v>0</v>
      </c>
      <c r="H8" s="330"/>
      <c r="I8" s="330"/>
      <c r="J8" s="330"/>
      <c r="K8" s="330"/>
      <c r="L8" s="330"/>
      <c r="M8" s="330"/>
      <c r="N8" s="210"/>
    </row>
    <row r="9" spans="1:14" ht="18.75" customHeight="1">
      <c r="A9" s="100" t="s">
        <v>121</v>
      </c>
      <c r="B9" s="321">
        <v>0</v>
      </c>
      <c r="C9" s="318">
        <f t="shared" si="0"/>
        <v>0</v>
      </c>
      <c r="D9" s="320">
        <v>0</v>
      </c>
      <c r="E9" s="320">
        <v>0</v>
      </c>
      <c r="F9" s="318">
        <v>0</v>
      </c>
      <c r="G9" s="318">
        <v>0</v>
      </c>
      <c r="H9" s="330"/>
      <c r="I9" s="330"/>
      <c r="J9" s="330"/>
      <c r="K9" s="330"/>
      <c r="L9" s="330"/>
      <c r="M9" s="330"/>
      <c r="N9" s="210"/>
    </row>
    <row r="10" spans="1:14" ht="18.75" customHeight="1">
      <c r="A10" s="98" t="s">
        <v>122</v>
      </c>
      <c r="B10" s="321">
        <v>0</v>
      </c>
      <c r="C10" s="318">
        <f t="shared" si="0"/>
        <v>0</v>
      </c>
      <c r="D10" s="320">
        <v>0</v>
      </c>
      <c r="E10" s="320">
        <v>0</v>
      </c>
      <c r="F10" s="318">
        <v>0</v>
      </c>
      <c r="G10" s="318">
        <v>0</v>
      </c>
      <c r="H10" s="330"/>
      <c r="I10" s="330"/>
      <c r="J10" s="330"/>
      <c r="K10" s="330"/>
      <c r="L10" s="330"/>
      <c r="M10" s="330"/>
      <c r="N10" s="210"/>
    </row>
    <row r="11" spans="1:14" ht="18.75" customHeight="1">
      <c r="A11" s="100" t="s">
        <v>497</v>
      </c>
      <c r="B11" s="321">
        <v>0</v>
      </c>
      <c r="C11" s="318">
        <f t="shared" si="0"/>
        <v>0</v>
      </c>
      <c r="D11" s="320">
        <v>0</v>
      </c>
      <c r="E11" s="320">
        <v>0</v>
      </c>
      <c r="F11" s="318">
        <v>0</v>
      </c>
      <c r="G11" s="318">
        <f>SUM(H11:R11)</f>
        <v>0</v>
      </c>
      <c r="H11" s="330"/>
      <c r="I11" s="330"/>
      <c r="J11" s="330"/>
      <c r="K11" s="330"/>
      <c r="L11" s="330"/>
      <c r="M11" s="330"/>
      <c r="N11" s="210"/>
    </row>
    <row r="12" spans="1:14" ht="18.75" customHeight="1">
      <c r="A12" s="100" t="s">
        <v>25</v>
      </c>
      <c r="B12" s="321">
        <v>0</v>
      </c>
      <c r="C12" s="318">
        <f t="shared" si="0"/>
        <v>0</v>
      </c>
      <c r="D12" s="320">
        <v>0</v>
      </c>
      <c r="E12" s="320">
        <v>0</v>
      </c>
      <c r="F12" s="318">
        <v>0</v>
      </c>
      <c r="G12" s="318">
        <v>0</v>
      </c>
      <c r="H12" s="330"/>
      <c r="I12" s="330"/>
      <c r="J12" s="330"/>
      <c r="K12" s="330"/>
      <c r="L12" s="330"/>
      <c r="M12" s="330"/>
      <c r="N12" s="210"/>
    </row>
    <row r="13" spans="1:14" ht="18.75" customHeight="1">
      <c r="A13" s="100" t="s">
        <v>509</v>
      </c>
      <c r="B13" s="321">
        <v>5000</v>
      </c>
      <c r="C13" s="321">
        <v>0</v>
      </c>
      <c r="D13" s="321">
        <v>0</v>
      </c>
      <c r="E13" s="321">
        <v>0</v>
      </c>
      <c r="F13" s="321">
        <v>0</v>
      </c>
      <c r="G13" s="321">
        <v>0</v>
      </c>
      <c r="H13" s="330"/>
      <c r="I13" s="330"/>
      <c r="J13" s="330"/>
      <c r="K13" s="330"/>
      <c r="L13" s="330"/>
      <c r="M13" s="330"/>
      <c r="N13" s="210"/>
    </row>
    <row r="14" spans="1:14" ht="18.75" customHeight="1">
      <c r="A14" s="100" t="s">
        <v>461</v>
      </c>
      <c r="B14" s="318">
        <v>160000</v>
      </c>
      <c r="C14" s="318">
        <f t="shared" si="0"/>
        <v>81470</v>
      </c>
      <c r="D14" s="318">
        <v>0</v>
      </c>
      <c r="E14" s="318">
        <v>26470</v>
      </c>
      <c r="F14" s="318">
        <v>55000</v>
      </c>
      <c r="G14" s="318">
        <v>0</v>
      </c>
      <c r="H14" s="330"/>
      <c r="I14" s="330"/>
      <c r="J14" s="330"/>
      <c r="K14" s="330"/>
      <c r="L14" s="330"/>
      <c r="M14" s="330"/>
      <c r="N14" s="210"/>
    </row>
    <row r="15" spans="1:14" ht="18.75" customHeight="1">
      <c r="A15" s="98" t="s">
        <v>498</v>
      </c>
      <c r="B15" s="321">
        <v>0</v>
      </c>
      <c r="C15" s="318">
        <f t="shared" si="0"/>
        <v>0</v>
      </c>
      <c r="D15" s="320">
        <v>0</v>
      </c>
      <c r="E15" s="320">
        <v>0</v>
      </c>
      <c r="F15" s="318">
        <v>0</v>
      </c>
      <c r="G15" s="318">
        <v>0</v>
      </c>
      <c r="H15" s="330"/>
      <c r="I15" s="330"/>
      <c r="J15" s="330"/>
      <c r="K15" s="330"/>
      <c r="L15" s="330"/>
      <c r="M15" s="330"/>
      <c r="N15" s="210"/>
    </row>
    <row r="16" spans="1:14" ht="18.75" customHeight="1">
      <c r="A16" s="100" t="s">
        <v>126</v>
      </c>
      <c r="B16" s="321">
        <v>0</v>
      </c>
      <c r="C16" s="318">
        <f t="shared" si="0"/>
        <v>0</v>
      </c>
      <c r="D16" s="320">
        <v>0</v>
      </c>
      <c r="E16" s="320">
        <v>0</v>
      </c>
      <c r="F16" s="321">
        <v>0</v>
      </c>
      <c r="G16" s="321">
        <v>0</v>
      </c>
      <c r="H16" s="330"/>
      <c r="I16" s="330"/>
      <c r="J16" s="330"/>
      <c r="K16" s="330"/>
      <c r="L16" s="330"/>
      <c r="M16" s="330"/>
      <c r="N16" s="210"/>
    </row>
    <row r="17" spans="1:14" ht="18.75" customHeight="1">
      <c r="A17" s="100" t="s">
        <v>127</v>
      </c>
      <c r="B17" s="321">
        <v>50000</v>
      </c>
      <c r="C17" s="321">
        <v>0</v>
      </c>
      <c r="D17" s="321">
        <v>0</v>
      </c>
      <c r="E17" s="321">
        <v>0</v>
      </c>
      <c r="F17" s="321">
        <v>0</v>
      </c>
      <c r="G17" s="321">
        <v>0</v>
      </c>
      <c r="H17" s="330"/>
      <c r="I17" s="330"/>
      <c r="J17" s="330"/>
      <c r="K17" s="330"/>
      <c r="L17" s="330"/>
      <c r="M17" s="330"/>
      <c r="N17" s="210"/>
    </row>
    <row r="18" spans="1:14" ht="18.75" customHeight="1">
      <c r="A18" s="100" t="s">
        <v>499</v>
      </c>
      <c r="B18" s="321">
        <v>10000</v>
      </c>
      <c r="C18" s="318">
        <f t="shared" si="0"/>
        <v>0</v>
      </c>
      <c r="D18" s="318">
        <v>0</v>
      </c>
      <c r="E18" s="318">
        <v>0</v>
      </c>
      <c r="F18" s="321">
        <v>0</v>
      </c>
      <c r="G18" s="321">
        <v>0</v>
      </c>
      <c r="H18" s="330"/>
      <c r="I18" s="330"/>
      <c r="J18" s="330"/>
      <c r="K18" s="330"/>
      <c r="L18" s="330"/>
      <c r="M18" s="330"/>
      <c r="N18" s="210"/>
    </row>
    <row r="19" spans="1:14" ht="18.75" customHeight="1">
      <c r="A19" s="100" t="s">
        <v>450</v>
      </c>
      <c r="B19" s="321">
        <v>0</v>
      </c>
      <c r="C19" s="318">
        <f t="shared" si="0"/>
        <v>0</v>
      </c>
      <c r="D19" s="318">
        <v>0</v>
      </c>
      <c r="E19" s="318">
        <v>0</v>
      </c>
      <c r="F19" s="318">
        <v>0</v>
      </c>
      <c r="G19" s="318">
        <v>0</v>
      </c>
      <c r="H19" s="330"/>
      <c r="I19" s="330"/>
      <c r="J19" s="330"/>
      <c r="K19" s="330"/>
      <c r="L19" s="330"/>
      <c r="M19" s="330"/>
      <c r="N19" s="210"/>
    </row>
    <row r="20" spans="1:14" ht="18.75" customHeight="1">
      <c r="A20" s="100" t="s">
        <v>451</v>
      </c>
      <c r="B20" s="318">
        <v>0</v>
      </c>
      <c r="C20" s="318">
        <f t="shared" si="0"/>
        <v>0</v>
      </c>
      <c r="D20" s="318">
        <v>0</v>
      </c>
      <c r="E20" s="318">
        <v>0</v>
      </c>
      <c r="F20" s="318">
        <v>0</v>
      </c>
      <c r="G20" s="318">
        <v>0</v>
      </c>
      <c r="H20" s="330"/>
      <c r="I20" s="330"/>
      <c r="J20" s="330"/>
      <c r="K20" s="330"/>
      <c r="L20" s="330"/>
      <c r="M20" s="330"/>
      <c r="N20" s="210"/>
    </row>
    <row r="21" spans="1:14" ht="18.75" customHeight="1">
      <c r="A21" s="100" t="s">
        <v>130</v>
      </c>
      <c r="B21" s="318">
        <v>0</v>
      </c>
      <c r="C21" s="318">
        <f t="shared" si="0"/>
        <v>0</v>
      </c>
      <c r="D21" s="321">
        <v>0</v>
      </c>
      <c r="E21" s="321">
        <v>0</v>
      </c>
      <c r="F21" s="321">
        <v>0</v>
      </c>
      <c r="G21" s="318">
        <v>0</v>
      </c>
      <c r="H21" s="330"/>
      <c r="I21" s="330"/>
      <c r="J21" s="330"/>
      <c r="K21" s="330"/>
      <c r="L21" s="330"/>
      <c r="M21" s="330"/>
      <c r="N21" s="210"/>
    </row>
    <row r="22" spans="1:15" ht="19.5" thickBot="1">
      <c r="A22" s="342" t="s">
        <v>23</v>
      </c>
      <c r="B22" s="319">
        <f>SUM(B8:B21)</f>
        <v>225000</v>
      </c>
      <c r="C22" s="319">
        <f>SUM(C7:C21)</f>
        <v>81470</v>
      </c>
      <c r="D22" s="319">
        <f>SUM(D7:D21)</f>
        <v>0</v>
      </c>
      <c r="E22" s="319">
        <f>SUM(E7:E21)</f>
        <v>26470</v>
      </c>
      <c r="F22" s="319">
        <f>SUM(F7:F21)</f>
        <v>55000</v>
      </c>
      <c r="G22" s="319">
        <f>SUM(G7:G21)</f>
        <v>0</v>
      </c>
      <c r="H22" s="333"/>
      <c r="I22" s="333"/>
      <c r="J22" s="333"/>
      <c r="K22" s="333"/>
      <c r="L22" s="333"/>
      <c r="M22" s="333"/>
      <c r="N22" s="299"/>
      <c r="O22" s="297"/>
    </row>
    <row r="23" spans="1:14" ht="18.75" customHeight="1" thickTop="1">
      <c r="A23" s="347" t="s">
        <v>161</v>
      </c>
      <c r="B23" s="348"/>
      <c r="C23" s="348"/>
      <c r="D23" s="348"/>
      <c r="E23" s="349"/>
      <c r="F23" s="352"/>
      <c r="G23" s="352"/>
      <c r="H23" s="330"/>
      <c r="I23" s="330"/>
      <c r="J23" s="330"/>
      <c r="K23" s="330"/>
      <c r="L23" s="330"/>
      <c r="M23" s="330"/>
      <c r="N23" s="210"/>
    </row>
    <row r="24" spans="1:14" ht="18.75" customHeight="1">
      <c r="A24" s="350" t="s">
        <v>370</v>
      </c>
      <c r="B24" s="351">
        <v>55000</v>
      </c>
      <c r="C24" s="318">
        <v>0</v>
      </c>
      <c r="D24" s="318">
        <v>0</v>
      </c>
      <c r="E24" s="318">
        <v>0</v>
      </c>
      <c r="F24" s="318">
        <v>0</v>
      </c>
      <c r="G24" s="318">
        <v>0</v>
      </c>
      <c r="H24" s="330"/>
      <c r="I24" s="330"/>
      <c r="J24" s="330"/>
      <c r="K24" s="330"/>
      <c r="L24" s="330"/>
      <c r="M24" s="330"/>
      <c r="N24" s="210"/>
    </row>
    <row r="25" spans="1:14" ht="18.75" customHeight="1">
      <c r="A25" s="350" t="s">
        <v>167</v>
      </c>
      <c r="B25" s="351">
        <v>170000</v>
      </c>
      <c r="C25" s="351">
        <v>81470</v>
      </c>
      <c r="D25" s="318">
        <v>0</v>
      </c>
      <c r="E25" s="318">
        <v>0</v>
      </c>
      <c r="F25" s="318">
        <v>0</v>
      </c>
      <c r="G25" s="318">
        <v>0</v>
      </c>
      <c r="H25" s="330"/>
      <c r="I25" s="330"/>
      <c r="J25" s="330"/>
      <c r="K25" s="330"/>
      <c r="L25" s="330"/>
      <c r="M25" s="330"/>
      <c r="N25" s="210"/>
    </row>
    <row r="26" spans="1:14" ht="18.75" customHeight="1">
      <c r="A26" s="344" t="s">
        <v>22</v>
      </c>
      <c r="B26" s="318">
        <v>0</v>
      </c>
      <c r="C26" s="318">
        <v>0</v>
      </c>
      <c r="D26" s="360">
        <v>0</v>
      </c>
      <c r="E26" s="360">
        <v>0</v>
      </c>
      <c r="F26" s="360">
        <v>0</v>
      </c>
      <c r="G26" s="360">
        <v>0</v>
      </c>
      <c r="H26" s="330"/>
      <c r="I26" s="330"/>
      <c r="J26" s="330"/>
      <c r="K26" s="330"/>
      <c r="L26" s="330"/>
      <c r="M26" s="330"/>
      <c r="N26" s="210"/>
    </row>
    <row r="27" spans="1:14" ht="18.75" customHeight="1" thickBot="1">
      <c r="A27" s="346" t="s">
        <v>468</v>
      </c>
      <c r="B27" s="319">
        <f>SUM(B24:B26)</f>
        <v>225000</v>
      </c>
      <c r="C27" s="319">
        <f>SUM(C24:C26)</f>
        <v>81470</v>
      </c>
      <c r="D27" s="345">
        <v>0</v>
      </c>
      <c r="E27" s="345">
        <v>0</v>
      </c>
      <c r="F27" s="345">
        <v>0</v>
      </c>
      <c r="G27" s="345">
        <v>0</v>
      </c>
      <c r="H27" s="330"/>
      <c r="I27" s="330"/>
      <c r="J27" s="330"/>
      <c r="K27" s="330"/>
      <c r="L27" s="330"/>
      <c r="M27" s="330"/>
      <c r="N27" s="210"/>
    </row>
    <row r="28" spans="1:14" ht="15.75" thickTop="1">
      <c r="A28" s="331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210"/>
    </row>
    <row r="29" spans="1:14" ht="15">
      <c r="A29" s="331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210"/>
    </row>
    <row r="30" spans="1:14" ht="15">
      <c r="A30" s="331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210"/>
    </row>
    <row r="31" spans="1:14" ht="15">
      <c r="A31" s="331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210"/>
    </row>
    <row r="32" spans="1:14" ht="15">
      <c r="A32" s="331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210">
        <v>0</v>
      </c>
    </row>
    <row r="33" spans="1:14" ht="15">
      <c r="A33" s="332"/>
      <c r="B33" s="333"/>
      <c r="C33" s="333"/>
      <c r="D33" s="330"/>
      <c r="E33" s="330"/>
      <c r="F33" s="330"/>
      <c r="G33" s="330"/>
      <c r="H33" s="330"/>
      <c r="I33" s="330"/>
      <c r="J33" s="330"/>
      <c r="K33" s="330"/>
      <c r="L33" s="330"/>
      <c r="M33" s="330">
        <v>0</v>
      </c>
      <c r="N33" s="210"/>
    </row>
    <row r="34" spans="1:13" ht="15">
      <c r="A34" s="331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</row>
    <row r="35" spans="1:13" ht="15">
      <c r="A35" s="334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</row>
  </sheetData>
  <mergeCells count="6">
    <mergeCell ref="A1:G1"/>
    <mergeCell ref="A2:G2"/>
    <mergeCell ref="A3:G3"/>
    <mergeCell ref="A4:A6"/>
    <mergeCell ref="B4:B6"/>
    <mergeCell ref="C4:C6"/>
  </mergeCells>
  <printOptions/>
  <pageMargins left="0.5511811023622047" right="0.15748031496062992" top="0.5905511811023623" bottom="0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O32"/>
  <sheetViews>
    <sheetView workbookViewId="0" topLeftCell="A1">
      <selection activeCell="D25" sqref="D25"/>
    </sheetView>
  </sheetViews>
  <sheetFormatPr defaultColWidth="9.140625" defaultRowHeight="12.75"/>
  <cols>
    <col min="1" max="1" width="29.28125" style="296" customWidth="1"/>
    <col min="2" max="2" width="21.421875" style="298" customWidth="1"/>
    <col min="3" max="3" width="21.140625" style="298" customWidth="1"/>
    <col min="4" max="4" width="22.8515625" style="298" customWidth="1"/>
    <col min="5" max="5" width="24.57421875" style="298" customWidth="1"/>
    <col min="6" max="6" width="19.28125" style="298" customWidth="1"/>
    <col min="7" max="7" width="10.00390625" style="298" customWidth="1"/>
    <col min="8" max="8" width="11.28125" style="298" customWidth="1"/>
    <col min="9" max="9" width="10.140625" style="298" customWidth="1"/>
    <col min="10" max="10" width="9.7109375" style="298" customWidth="1"/>
    <col min="11" max="11" width="9.140625" style="298" customWidth="1"/>
    <col min="12" max="12" width="11.421875" style="298" customWidth="1"/>
    <col min="13" max="13" width="12.00390625" style="298" customWidth="1"/>
    <col min="14" max="14" width="9.421875" style="298" customWidth="1"/>
    <col min="15" max="16384" width="10.7109375" style="296" customWidth="1"/>
  </cols>
  <sheetData>
    <row r="1" spans="1:14" ht="21.75">
      <c r="A1" s="505" t="s">
        <v>14</v>
      </c>
      <c r="B1" s="505"/>
      <c r="C1" s="505"/>
      <c r="D1" s="505"/>
      <c r="E1" s="505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8.75" customHeight="1">
      <c r="A2" s="484" t="s">
        <v>523</v>
      </c>
      <c r="B2" s="484"/>
      <c r="C2" s="484"/>
      <c r="D2" s="484"/>
      <c r="E2" s="484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21.75">
      <c r="A3" s="446" t="s">
        <v>260</v>
      </c>
      <c r="B3" s="446"/>
      <c r="C3" s="446"/>
      <c r="D3" s="446"/>
      <c r="E3" s="446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23.25" customHeight="1">
      <c r="A4" s="521" t="s">
        <v>50</v>
      </c>
      <c r="B4" s="523" t="s">
        <v>79</v>
      </c>
      <c r="C4" s="525" t="s">
        <v>23</v>
      </c>
      <c r="D4" s="110" t="s">
        <v>524</v>
      </c>
      <c r="E4" s="110" t="s">
        <v>525</v>
      </c>
      <c r="F4" s="126"/>
      <c r="G4" s="337"/>
      <c r="H4" s="336"/>
      <c r="I4" s="336"/>
      <c r="J4" s="336"/>
      <c r="K4" s="337"/>
      <c r="L4" s="337"/>
      <c r="M4" s="337"/>
      <c r="N4" s="338"/>
    </row>
    <row r="5" spans="1:14" ht="18.75" customHeight="1">
      <c r="A5" s="522"/>
      <c r="B5" s="524"/>
      <c r="C5" s="526"/>
      <c r="D5" s="118" t="s">
        <v>168</v>
      </c>
      <c r="E5" s="118" t="s">
        <v>526</v>
      </c>
      <c r="F5" s="126"/>
      <c r="G5" s="337"/>
      <c r="H5" s="336"/>
      <c r="I5" s="336"/>
      <c r="J5" s="336"/>
      <c r="K5" s="337"/>
      <c r="L5" s="337"/>
      <c r="M5" s="337"/>
      <c r="N5" s="338"/>
    </row>
    <row r="6" spans="1:14" ht="18.75">
      <c r="A6" s="343" t="s">
        <v>160</v>
      </c>
      <c r="B6" s="339"/>
      <c r="C6" s="340"/>
      <c r="D6" s="341"/>
      <c r="E6" s="340"/>
      <c r="F6" s="356"/>
      <c r="G6" s="330"/>
      <c r="H6" s="330"/>
      <c r="I6" s="330"/>
      <c r="J6" s="330"/>
      <c r="K6" s="330"/>
      <c r="L6" s="330"/>
      <c r="M6" s="330"/>
      <c r="N6" s="210"/>
    </row>
    <row r="7" spans="1:14" ht="18.75" customHeight="1">
      <c r="A7" s="111" t="s">
        <v>120</v>
      </c>
      <c r="B7" s="321">
        <v>0</v>
      </c>
      <c r="C7" s="320">
        <f aca="true" t="shared" si="0" ref="C7:C18">SUM(D7:N7)</f>
        <v>0</v>
      </c>
      <c r="D7" s="321">
        <v>0</v>
      </c>
      <c r="E7" s="320">
        <v>0</v>
      </c>
      <c r="F7" s="356"/>
      <c r="G7" s="330"/>
      <c r="H7" s="330"/>
      <c r="I7" s="330"/>
      <c r="J7" s="330"/>
      <c r="K7" s="330"/>
      <c r="L7" s="330"/>
      <c r="M7" s="330"/>
      <c r="N7" s="210"/>
    </row>
    <row r="8" spans="1:14" ht="18.75" customHeight="1">
      <c r="A8" s="100" t="s">
        <v>121</v>
      </c>
      <c r="B8" s="321">
        <v>0</v>
      </c>
      <c r="C8" s="321">
        <v>0</v>
      </c>
      <c r="D8" s="321">
        <v>0</v>
      </c>
      <c r="E8" s="320">
        <v>0</v>
      </c>
      <c r="F8" s="356"/>
      <c r="G8" s="330"/>
      <c r="H8" s="330"/>
      <c r="I8" s="330"/>
      <c r="J8" s="330"/>
      <c r="K8" s="330"/>
      <c r="L8" s="330"/>
      <c r="M8" s="330"/>
      <c r="N8" s="210"/>
    </row>
    <row r="9" spans="1:14" ht="18.75" customHeight="1">
      <c r="A9" s="98" t="s">
        <v>122</v>
      </c>
      <c r="B9" s="321">
        <v>0</v>
      </c>
      <c r="C9" s="318">
        <f t="shared" si="0"/>
        <v>0</v>
      </c>
      <c r="D9" s="321">
        <v>0</v>
      </c>
      <c r="E9" s="320">
        <v>0</v>
      </c>
      <c r="F9" s="356"/>
      <c r="G9" s="330"/>
      <c r="H9" s="330"/>
      <c r="I9" s="330"/>
      <c r="J9" s="330"/>
      <c r="K9" s="330"/>
      <c r="L9" s="330"/>
      <c r="M9" s="330"/>
      <c r="N9" s="210"/>
    </row>
    <row r="10" spans="1:14" ht="18.75" customHeight="1">
      <c r="A10" s="100" t="s">
        <v>123</v>
      </c>
      <c r="B10" s="321">
        <v>0</v>
      </c>
      <c r="C10" s="321">
        <v>0</v>
      </c>
      <c r="D10" s="321">
        <v>0</v>
      </c>
      <c r="E10" s="320">
        <v>0</v>
      </c>
      <c r="F10" s="356"/>
      <c r="G10" s="330"/>
      <c r="H10" s="330"/>
      <c r="I10" s="330"/>
      <c r="J10" s="330"/>
      <c r="K10" s="330"/>
      <c r="L10" s="330"/>
      <c r="M10" s="330"/>
      <c r="N10" s="210"/>
    </row>
    <row r="11" spans="1:14" ht="18.75" customHeight="1">
      <c r="A11" s="100" t="s">
        <v>25</v>
      </c>
      <c r="B11" s="321">
        <v>0</v>
      </c>
      <c r="C11" s="321">
        <v>0</v>
      </c>
      <c r="D11" s="321">
        <v>0</v>
      </c>
      <c r="E11" s="320">
        <v>0</v>
      </c>
      <c r="F11" s="356"/>
      <c r="G11" s="330"/>
      <c r="H11" s="330"/>
      <c r="I11" s="330"/>
      <c r="J11" s="330"/>
      <c r="K11" s="330"/>
      <c r="L11" s="330"/>
      <c r="M11" s="330"/>
      <c r="N11" s="210"/>
    </row>
    <row r="12" spans="1:14" ht="18.75" customHeight="1">
      <c r="A12" s="100" t="s">
        <v>124</v>
      </c>
      <c r="B12" s="318">
        <v>10000</v>
      </c>
      <c r="C12" s="318">
        <f t="shared" si="0"/>
        <v>10000</v>
      </c>
      <c r="D12" s="321">
        <v>0</v>
      </c>
      <c r="E12" s="320">
        <v>10000</v>
      </c>
      <c r="F12" s="356"/>
      <c r="G12" s="330"/>
      <c r="H12" s="330"/>
      <c r="I12" s="330"/>
      <c r="J12" s="330"/>
      <c r="K12" s="330"/>
      <c r="L12" s="330"/>
      <c r="M12" s="330"/>
      <c r="N12" s="210"/>
    </row>
    <row r="13" spans="1:14" ht="18.75" customHeight="1">
      <c r="A13" s="100" t="s">
        <v>498</v>
      </c>
      <c r="B13" s="321">
        <v>5000</v>
      </c>
      <c r="C13" s="318">
        <f t="shared" si="0"/>
        <v>4950</v>
      </c>
      <c r="D13" s="321">
        <v>4950</v>
      </c>
      <c r="E13" s="318">
        <v>0</v>
      </c>
      <c r="F13" s="356"/>
      <c r="G13" s="330"/>
      <c r="H13" s="330"/>
      <c r="I13" s="330"/>
      <c r="J13" s="330"/>
      <c r="K13" s="330"/>
      <c r="L13" s="330"/>
      <c r="M13" s="330"/>
      <c r="N13" s="210"/>
    </row>
    <row r="14" spans="1:14" ht="18.75" customHeight="1">
      <c r="A14" s="100" t="s">
        <v>126</v>
      </c>
      <c r="B14" s="321">
        <v>0</v>
      </c>
      <c r="C14" s="318">
        <f t="shared" si="0"/>
        <v>0</v>
      </c>
      <c r="D14" s="321">
        <v>0</v>
      </c>
      <c r="E14" s="320">
        <v>0</v>
      </c>
      <c r="F14" s="356"/>
      <c r="G14" s="330"/>
      <c r="H14" s="330"/>
      <c r="I14" s="330"/>
      <c r="J14" s="330"/>
      <c r="K14" s="330"/>
      <c r="L14" s="330"/>
      <c r="M14" s="330"/>
      <c r="N14" s="210"/>
    </row>
    <row r="15" spans="1:14" ht="18.75" customHeight="1">
      <c r="A15" s="100" t="s">
        <v>127</v>
      </c>
      <c r="B15" s="321">
        <v>0</v>
      </c>
      <c r="C15" s="318">
        <f t="shared" si="0"/>
        <v>0</v>
      </c>
      <c r="D15" s="321">
        <v>0</v>
      </c>
      <c r="E15" s="318">
        <v>0</v>
      </c>
      <c r="F15" s="356"/>
      <c r="G15" s="330"/>
      <c r="H15" s="330"/>
      <c r="I15" s="330"/>
      <c r="J15" s="330"/>
      <c r="K15" s="330"/>
      <c r="L15" s="330"/>
      <c r="M15" s="330"/>
      <c r="N15" s="210"/>
    </row>
    <row r="16" spans="1:14" ht="18.75" customHeight="1">
      <c r="A16" s="100" t="s">
        <v>450</v>
      </c>
      <c r="B16" s="321">
        <v>0</v>
      </c>
      <c r="C16" s="318">
        <f t="shared" si="0"/>
        <v>0</v>
      </c>
      <c r="D16" s="321">
        <v>0</v>
      </c>
      <c r="E16" s="318">
        <v>0</v>
      </c>
      <c r="F16" s="356"/>
      <c r="G16" s="330"/>
      <c r="H16" s="330"/>
      <c r="I16" s="330"/>
      <c r="J16" s="330"/>
      <c r="K16" s="330"/>
      <c r="L16" s="330"/>
      <c r="M16" s="330"/>
      <c r="N16" s="210"/>
    </row>
    <row r="17" spans="1:14" ht="18.75" customHeight="1">
      <c r="A17" s="100" t="s">
        <v>451</v>
      </c>
      <c r="B17" s="318">
        <v>0</v>
      </c>
      <c r="C17" s="318">
        <f t="shared" si="0"/>
        <v>0</v>
      </c>
      <c r="D17" s="318">
        <v>0</v>
      </c>
      <c r="E17" s="318">
        <v>0</v>
      </c>
      <c r="F17" s="356"/>
      <c r="G17" s="330"/>
      <c r="H17" s="330"/>
      <c r="I17" s="330"/>
      <c r="J17" s="330"/>
      <c r="K17" s="330"/>
      <c r="L17" s="330"/>
      <c r="M17" s="330"/>
      <c r="N17" s="210"/>
    </row>
    <row r="18" spans="1:14" ht="18.75" customHeight="1">
      <c r="A18" s="100" t="s">
        <v>130</v>
      </c>
      <c r="B18" s="318">
        <v>0</v>
      </c>
      <c r="C18" s="318">
        <f t="shared" si="0"/>
        <v>0</v>
      </c>
      <c r="D18" s="318">
        <v>0</v>
      </c>
      <c r="E18" s="318">
        <v>0</v>
      </c>
      <c r="F18" s="356"/>
      <c r="G18" s="330"/>
      <c r="H18" s="330"/>
      <c r="I18" s="330"/>
      <c r="J18" s="330"/>
      <c r="K18" s="330"/>
      <c r="L18" s="330"/>
      <c r="M18" s="330"/>
      <c r="N18" s="210"/>
    </row>
    <row r="19" spans="1:15" ht="19.5" thickBot="1">
      <c r="A19" s="342" t="s">
        <v>23</v>
      </c>
      <c r="B19" s="319">
        <f>SUM(B7:B18)</f>
        <v>15000</v>
      </c>
      <c r="C19" s="319">
        <f>SUM(C6:C18)</f>
        <v>14950</v>
      </c>
      <c r="D19" s="319">
        <f>SUM(D6:D18)</f>
        <v>4950</v>
      </c>
      <c r="E19" s="319">
        <f>SUM(E6:E18)</f>
        <v>10000</v>
      </c>
      <c r="F19" s="357"/>
      <c r="G19" s="333"/>
      <c r="H19" s="333"/>
      <c r="I19" s="333"/>
      <c r="J19" s="333"/>
      <c r="K19" s="333"/>
      <c r="L19" s="333"/>
      <c r="M19" s="333"/>
      <c r="N19" s="299"/>
      <c r="O19" s="297"/>
    </row>
    <row r="20" spans="1:14" ht="18.75" customHeight="1" thickTop="1">
      <c r="A20" s="358" t="s">
        <v>161</v>
      </c>
      <c r="B20" s="348"/>
      <c r="C20" s="348"/>
      <c r="D20" s="348"/>
      <c r="E20" s="349"/>
      <c r="F20" s="330"/>
      <c r="G20" s="330"/>
      <c r="H20" s="330"/>
      <c r="I20" s="330"/>
      <c r="J20" s="330"/>
      <c r="K20" s="330"/>
      <c r="L20" s="330"/>
      <c r="M20" s="330"/>
      <c r="N20" s="210"/>
    </row>
    <row r="21" spans="1:14" ht="18.75" customHeight="1">
      <c r="A21" s="100" t="s">
        <v>370</v>
      </c>
      <c r="B21" s="351">
        <v>15000</v>
      </c>
      <c r="C21" s="318">
        <v>14950</v>
      </c>
      <c r="D21" s="321">
        <v>0</v>
      </c>
      <c r="E21" s="321">
        <v>0</v>
      </c>
      <c r="F21" s="330"/>
      <c r="G21" s="330"/>
      <c r="H21" s="330"/>
      <c r="I21" s="330"/>
      <c r="J21" s="330"/>
      <c r="K21" s="330"/>
      <c r="L21" s="330"/>
      <c r="M21" s="330"/>
      <c r="N21" s="210"/>
    </row>
    <row r="22" spans="1:14" ht="18.75" customHeight="1">
      <c r="A22" s="100" t="s">
        <v>167</v>
      </c>
      <c r="B22" s="318">
        <f>SUM(C22:M22)</f>
        <v>0</v>
      </c>
      <c r="C22" s="318">
        <f>SUM(D22:N22)</f>
        <v>0</v>
      </c>
      <c r="D22" s="321">
        <v>0</v>
      </c>
      <c r="E22" s="321">
        <v>0</v>
      </c>
      <c r="F22" s="330"/>
      <c r="G22" s="330"/>
      <c r="H22" s="330"/>
      <c r="I22" s="330"/>
      <c r="J22" s="330"/>
      <c r="K22" s="330"/>
      <c r="L22" s="330"/>
      <c r="M22" s="330"/>
      <c r="N22" s="210"/>
    </row>
    <row r="23" spans="1:14" ht="18.75" customHeight="1">
      <c r="A23" s="98" t="s">
        <v>22</v>
      </c>
      <c r="B23" s="318">
        <f>SUM(C23:M23)</f>
        <v>0</v>
      </c>
      <c r="C23" s="318">
        <f>SUM(D23:N23)</f>
        <v>0</v>
      </c>
      <c r="D23" s="362">
        <v>0</v>
      </c>
      <c r="E23" s="362">
        <v>0</v>
      </c>
      <c r="F23" s="330"/>
      <c r="G23" s="330"/>
      <c r="H23" s="330"/>
      <c r="I23" s="330"/>
      <c r="J23" s="330"/>
      <c r="K23" s="330"/>
      <c r="L23" s="330"/>
      <c r="M23" s="330"/>
      <c r="N23" s="210"/>
    </row>
    <row r="24" spans="1:14" ht="18.75" customHeight="1" thickBot="1">
      <c r="A24" s="342" t="s">
        <v>468</v>
      </c>
      <c r="B24" s="319">
        <f>SUM(B21:B23)</f>
        <v>15000</v>
      </c>
      <c r="C24" s="319">
        <f>SUM(C21:C23)</f>
        <v>14950</v>
      </c>
      <c r="D24" s="345">
        <v>0</v>
      </c>
      <c r="E24" s="345">
        <v>0</v>
      </c>
      <c r="F24" s="330"/>
      <c r="G24" s="330"/>
      <c r="H24" s="330"/>
      <c r="I24" s="330"/>
      <c r="J24" s="330"/>
      <c r="K24" s="330"/>
      <c r="L24" s="330"/>
      <c r="M24" s="330"/>
      <c r="N24" s="210"/>
    </row>
    <row r="25" spans="1:14" ht="15.75" thickTop="1">
      <c r="A25" s="331"/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210"/>
    </row>
    <row r="26" spans="1:14" ht="15">
      <c r="A26" s="331"/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210"/>
    </row>
    <row r="27" spans="1:14" ht="15">
      <c r="A27" s="331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210"/>
    </row>
    <row r="28" spans="1:14" ht="15">
      <c r="A28" s="331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210"/>
    </row>
    <row r="29" spans="1:14" ht="15">
      <c r="A29" s="331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210">
        <v>0</v>
      </c>
    </row>
    <row r="30" spans="1:14" ht="15">
      <c r="A30" s="332"/>
      <c r="B30" s="333"/>
      <c r="C30" s="333"/>
      <c r="D30" s="330"/>
      <c r="E30" s="330"/>
      <c r="F30" s="330"/>
      <c r="G30" s="330"/>
      <c r="H30" s="330"/>
      <c r="I30" s="330"/>
      <c r="J30" s="330"/>
      <c r="K30" s="330"/>
      <c r="L30" s="330"/>
      <c r="M30" s="330">
        <v>0</v>
      </c>
      <c r="N30" s="210"/>
    </row>
    <row r="31" spans="1:13" ht="15">
      <c r="A31" s="331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</row>
    <row r="32" spans="1:13" ht="15">
      <c r="A32" s="334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</row>
  </sheetData>
  <mergeCells count="6">
    <mergeCell ref="A1:E1"/>
    <mergeCell ref="A2:E2"/>
    <mergeCell ref="A3:E3"/>
    <mergeCell ref="A4:A5"/>
    <mergeCell ref="B4:B5"/>
    <mergeCell ref="C4:C5"/>
  </mergeCells>
  <printOptions/>
  <pageMargins left="1.3385826771653544" right="0.7480314960629921" top="0.7874015748031497" bottom="0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O36"/>
  <sheetViews>
    <sheetView workbookViewId="0" topLeftCell="A1">
      <selection activeCell="F24" sqref="F24"/>
    </sheetView>
  </sheetViews>
  <sheetFormatPr defaultColWidth="9.140625" defaultRowHeight="12.75"/>
  <cols>
    <col min="1" max="1" width="29.28125" style="296" customWidth="1"/>
    <col min="2" max="2" width="17.28125" style="298" customWidth="1"/>
    <col min="3" max="4" width="18.140625" style="298" customWidth="1"/>
    <col min="5" max="6" width="17.00390625" style="298" customWidth="1"/>
    <col min="7" max="7" width="17.8515625" style="298" customWidth="1"/>
    <col min="8" max="8" width="11.28125" style="298" customWidth="1"/>
    <col min="9" max="9" width="10.140625" style="298" customWidth="1"/>
    <col min="10" max="10" width="9.7109375" style="298" customWidth="1"/>
    <col min="11" max="11" width="9.140625" style="298" customWidth="1"/>
    <col min="12" max="12" width="11.421875" style="298" customWidth="1"/>
    <col min="13" max="13" width="12.00390625" style="298" customWidth="1"/>
    <col min="14" max="14" width="9.421875" style="298" customWidth="1"/>
    <col min="15" max="16384" width="10.7109375" style="296" customWidth="1"/>
  </cols>
  <sheetData>
    <row r="1" spans="1:14" ht="21.75">
      <c r="A1" s="505" t="s">
        <v>14</v>
      </c>
      <c r="B1" s="505"/>
      <c r="C1" s="505"/>
      <c r="D1" s="505"/>
      <c r="E1" s="505"/>
      <c r="F1" s="505"/>
      <c r="G1" s="505"/>
      <c r="H1" s="326"/>
      <c r="I1" s="326"/>
      <c r="J1" s="326"/>
      <c r="K1" s="326"/>
      <c r="L1" s="326"/>
      <c r="M1" s="326"/>
      <c r="N1" s="326"/>
    </row>
    <row r="2" spans="1:14" ht="18.75" customHeight="1">
      <c r="A2" s="484" t="s">
        <v>527</v>
      </c>
      <c r="B2" s="484"/>
      <c r="C2" s="484"/>
      <c r="D2" s="484"/>
      <c r="E2" s="484"/>
      <c r="F2" s="484"/>
      <c r="G2" s="484"/>
      <c r="H2" s="327"/>
      <c r="I2" s="327"/>
      <c r="J2" s="327"/>
      <c r="K2" s="327"/>
      <c r="L2" s="327"/>
      <c r="M2" s="327"/>
      <c r="N2" s="327"/>
    </row>
    <row r="3" spans="1:14" ht="21.75">
      <c r="A3" s="446" t="s">
        <v>260</v>
      </c>
      <c r="B3" s="446"/>
      <c r="C3" s="446"/>
      <c r="D3" s="446"/>
      <c r="E3" s="446"/>
      <c r="F3" s="446"/>
      <c r="G3" s="446"/>
      <c r="H3" s="328"/>
      <c r="I3" s="328"/>
      <c r="J3" s="328"/>
      <c r="K3" s="328"/>
      <c r="L3" s="328"/>
      <c r="M3" s="328"/>
      <c r="N3" s="328"/>
    </row>
    <row r="4" spans="1:14" ht="23.25" customHeight="1">
      <c r="A4" s="521" t="s">
        <v>50</v>
      </c>
      <c r="B4" s="523" t="s">
        <v>79</v>
      </c>
      <c r="C4" s="525" t="s">
        <v>23</v>
      </c>
      <c r="D4" s="110" t="s">
        <v>528</v>
      </c>
      <c r="E4" s="110" t="s">
        <v>530</v>
      </c>
      <c r="F4" s="110" t="s">
        <v>532</v>
      </c>
      <c r="G4" s="110" t="s">
        <v>533</v>
      </c>
      <c r="H4" s="336"/>
      <c r="I4" s="336"/>
      <c r="J4" s="336"/>
      <c r="K4" s="337"/>
      <c r="L4" s="337"/>
      <c r="M4" s="337"/>
      <c r="N4" s="338"/>
    </row>
    <row r="5" spans="1:14" ht="23.25" customHeight="1">
      <c r="A5" s="441"/>
      <c r="B5" s="592"/>
      <c r="C5" s="593"/>
      <c r="D5" s="167" t="s">
        <v>529</v>
      </c>
      <c r="E5" s="167" t="s">
        <v>531</v>
      </c>
      <c r="F5" s="167"/>
      <c r="G5" s="167"/>
      <c r="H5" s="336"/>
      <c r="I5" s="336"/>
      <c r="J5" s="336"/>
      <c r="K5" s="337"/>
      <c r="L5" s="337"/>
      <c r="M5" s="337"/>
      <c r="N5" s="338"/>
    </row>
    <row r="6" spans="1:14" ht="18.75" customHeight="1">
      <c r="A6" s="522"/>
      <c r="B6" s="524"/>
      <c r="C6" s="526"/>
      <c r="D6" s="118"/>
      <c r="E6" s="118"/>
      <c r="F6" s="118"/>
      <c r="G6" s="118"/>
      <c r="H6" s="336"/>
      <c r="I6" s="336"/>
      <c r="J6" s="336"/>
      <c r="K6" s="337"/>
      <c r="L6" s="337"/>
      <c r="M6" s="337"/>
      <c r="N6" s="338"/>
    </row>
    <row r="7" spans="1:14" ht="18.75">
      <c r="A7" s="343" t="s">
        <v>160</v>
      </c>
      <c r="B7" s="339"/>
      <c r="C7" s="340"/>
      <c r="D7" s="341"/>
      <c r="E7" s="340"/>
      <c r="F7" s="340"/>
      <c r="G7" s="340"/>
      <c r="H7" s="330"/>
      <c r="I7" s="330"/>
      <c r="J7" s="330"/>
      <c r="K7" s="330"/>
      <c r="L7" s="330"/>
      <c r="M7" s="330"/>
      <c r="N7" s="210"/>
    </row>
    <row r="8" spans="1:14" ht="18.75" customHeight="1">
      <c r="A8" s="111" t="s">
        <v>120</v>
      </c>
      <c r="B8" s="321">
        <v>0</v>
      </c>
      <c r="C8" s="320">
        <f aca="true" t="shared" si="0" ref="C8:C22">SUM(D8:N8)</f>
        <v>0</v>
      </c>
      <c r="D8" s="320">
        <v>0</v>
      </c>
      <c r="E8" s="320">
        <v>0</v>
      </c>
      <c r="F8" s="320">
        <v>0</v>
      </c>
      <c r="G8" s="320">
        <v>0</v>
      </c>
      <c r="H8" s="330"/>
      <c r="I8" s="330"/>
      <c r="J8" s="330"/>
      <c r="K8" s="330"/>
      <c r="L8" s="330"/>
      <c r="M8" s="330"/>
      <c r="N8" s="210"/>
    </row>
    <row r="9" spans="1:14" ht="18.75" customHeight="1">
      <c r="A9" s="100" t="s">
        <v>121</v>
      </c>
      <c r="B9" s="321">
        <v>0</v>
      </c>
      <c r="C9" s="318">
        <f t="shared" si="0"/>
        <v>0</v>
      </c>
      <c r="D9" s="320">
        <v>0</v>
      </c>
      <c r="E9" s="320">
        <v>0</v>
      </c>
      <c r="F9" s="318">
        <v>0</v>
      </c>
      <c r="G9" s="318">
        <v>0</v>
      </c>
      <c r="H9" s="330"/>
      <c r="I9" s="330"/>
      <c r="J9" s="330"/>
      <c r="K9" s="330"/>
      <c r="L9" s="330"/>
      <c r="M9" s="330"/>
      <c r="N9" s="210"/>
    </row>
    <row r="10" spans="1:14" ht="18.75" customHeight="1">
      <c r="A10" s="98" t="s">
        <v>122</v>
      </c>
      <c r="B10" s="321">
        <v>0</v>
      </c>
      <c r="C10" s="318">
        <f t="shared" si="0"/>
        <v>0</v>
      </c>
      <c r="D10" s="320">
        <v>0</v>
      </c>
      <c r="E10" s="320">
        <v>0</v>
      </c>
      <c r="F10" s="318">
        <v>0</v>
      </c>
      <c r="G10" s="318">
        <v>0</v>
      </c>
      <c r="H10" s="330"/>
      <c r="I10" s="330"/>
      <c r="J10" s="330"/>
      <c r="K10" s="330"/>
      <c r="L10" s="330"/>
      <c r="M10" s="330"/>
      <c r="N10" s="210"/>
    </row>
    <row r="11" spans="1:14" ht="18.75" customHeight="1">
      <c r="A11" s="100" t="s">
        <v>497</v>
      </c>
      <c r="B11" s="321">
        <v>0</v>
      </c>
      <c r="C11" s="318">
        <f t="shared" si="0"/>
        <v>0</v>
      </c>
      <c r="D11" s="320">
        <v>0</v>
      </c>
      <c r="E11" s="320">
        <v>0</v>
      </c>
      <c r="F11" s="318">
        <v>0</v>
      </c>
      <c r="G11" s="318">
        <f>SUM(H11:R11)</f>
        <v>0</v>
      </c>
      <c r="H11" s="330"/>
      <c r="I11" s="330"/>
      <c r="J11" s="330"/>
      <c r="K11" s="330"/>
      <c r="L11" s="330"/>
      <c r="M11" s="330"/>
      <c r="N11" s="210"/>
    </row>
    <row r="12" spans="1:14" ht="18.75" customHeight="1">
      <c r="A12" s="100" t="s">
        <v>25</v>
      </c>
      <c r="B12" s="321">
        <v>0</v>
      </c>
      <c r="C12" s="318">
        <f t="shared" si="0"/>
        <v>0</v>
      </c>
      <c r="D12" s="320">
        <v>0</v>
      </c>
      <c r="E12" s="320">
        <v>0</v>
      </c>
      <c r="F12" s="318">
        <v>0</v>
      </c>
      <c r="G12" s="318">
        <v>0</v>
      </c>
      <c r="H12" s="330"/>
      <c r="I12" s="330"/>
      <c r="J12" s="330"/>
      <c r="K12" s="330"/>
      <c r="L12" s="330"/>
      <c r="M12" s="330"/>
      <c r="N12" s="210"/>
    </row>
    <row r="13" spans="1:14" ht="18.75" customHeight="1">
      <c r="A13" s="100" t="s">
        <v>509</v>
      </c>
      <c r="B13" s="321">
        <v>0</v>
      </c>
      <c r="C13" s="321">
        <v>0</v>
      </c>
      <c r="D13" s="321">
        <v>0</v>
      </c>
      <c r="E13" s="321">
        <v>0</v>
      </c>
      <c r="F13" s="321">
        <v>0</v>
      </c>
      <c r="G13" s="321">
        <v>0</v>
      </c>
      <c r="H13" s="330"/>
      <c r="I13" s="330"/>
      <c r="J13" s="330"/>
      <c r="K13" s="330"/>
      <c r="L13" s="330"/>
      <c r="M13" s="330"/>
      <c r="N13" s="210"/>
    </row>
    <row r="14" spans="1:14" ht="18.75" customHeight="1">
      <c r="A14" s="100" t="s">
        <v>498</v>
      </c>
      <c r="B14" s="321">
        <v>118000</v>
      </c>
      <c r="C14" s="318">
        <f t="shared" si="0"/>
        <v>117550</v>
      </c>
      <c r="D14" s="320">
        <v>0</v>
      </c>
      <c r="E14" s="320">
        <v>117550</v>
      </c>
      <c r="F14" s="318">
        <v>0</v>
      </c>
      <c r="G14" s="318">
        <v>0</v>
      </c>
      <c r="H14" s="330"/>
      <c r="I14" s="330"/>
      <c r="J14" s="330"/>
      <c r="K14" s="330"/>
      <c r="L14" s="330"/>
      <c r="M14" s="330"/>
      <c r="N14" s="210"/>
    </row>
    <row r="15" spans="1:14" ht="18.75" customHeight="1">
      <c r="A15" s="98" t="s">
        <v>462</v>
      </c>
      <c r="B15" s="321">
        <v>100000</v>
      </c>
      <c r="C15" s="318">
        <f>SUM(D15:N15)</f>
        <v>90925</v>
      </c>
      <c r="D15" s="320">
        <v>0</v>
      </c>
      <c r="E15" s="320">
        <v>90925</v>
      </c>
      <c r="F15" s="320">
        <v>0</v>
      </c>
      <c r="G15" s="320">
        <v>0</v>
      </c>
      <c r="H15" s="330"/>
      <c r="I15" s="330"/>
      <c r="J15" s="330"/>
      <c r="K15" s="330"/>
      <c r="L15" s="330"/>
      <c r="M15" s="330"/>
      <c r="N15" s="210"/>
    </row>
    <row r="16" spans="1:14" ht="18.75" customHeight="1">
      <c r="A16" s="100" t="s">
        <v>126</v>
      </c>
      <c r="B16" s="321">
        <v>400000</v>
      </c>
      <c r="C16" s="318">
        <f t="shared" si="0"/>
        <v>400000</v>
      </c>
      <c r="D16" s="320">
        <v>0</v>
      </c>
      <c r="E16" s="320">
        <v>400000</v>
      </c>
      <c r="F16" s="321">
        <v>0</v>
      </c>
      <c r="G16" s="321">
        <v>0</v>
      </c>
      <c r="H16" s="330"/>
      <c r="I16" s="330"/>
      <c r="J16" s="330"/>
      <c r="K16" s="330"/>
      <c r="L16" s="330"/>
      <c r="M16" s="330"/>
      <c r="N16" s="210"/>
    </row>
    <row r="17" spans="1:14" ht="18.75" customHeight="1">
      <c r="A17" s="100" t="s">
        <v>463</v>
      </c>
      <c r="B17" s="321">
        <v>490000</v>
      </c>
      <c r="C17" s="318">
        <f t="shared" si="0"/>
        <v>481064.65</v>
      </c>
      <c r="D17" s="320">
        <v>0</v>
      </c>
      <c r="E17" s="321">
        <v>481064.65</v>
      </c>
      <c r="F17" s="320">
        <v>0</v>
      </c>
      <c r="G17" s="320">
        <v>0</v>
      </c>
      <c r="H17" s="330"/>
      <c r="I17" s="330"/>
      <c r="J17" s="330"/>
      <c r="K17" s="330"/>
      <c r="L17" s="330"/>
      <c r="M17" s="330"/>
      <c r="N17" s="210"/>
    </row>
    <row r="18" spans="1:14" ht="18.75" customHeight="1">
      <c r="A18" s="100" t="s">
        <v>127</v>
      </c>
      <c r="B18" s="321">
        <v>0</v>
      </c>
      <c r="C18" s="321">
        <v>0</v>
      </c>
      <c r="D18" s="321">
        <v>0</v>
      </c>
      <c r="E18" s="321">
        <v>0</v>
      </c>
      <c r="F18" s="321">
        <v>0</v>
      </c>
      <c r="G18" s="321">
        <v>0</v>
      </c>
      <c r="H18" s="330"/>
      <c r="I18" s="330"/>
      <c r="J18" s="330"/>
      <c r="K18" s="330"/>
      <c r="L18" s="330"/>
      <c r="M18" s="330"/>
      <c r="N18" s="210"/>
    </row>
    <row r="19" spans="1:14" ht="18.75" customHeight="1">
      <c r="A19" s="100" t="s">
        <v>450</v>
      </c>
      <c r="B19" s="321">
        <v>0</v>
      </c>
      <c r="C19" s="318">
        <f t="shared" si="0"/>
        <v>0</v>
      </c>
      <c r="D19" s="318">
        <v>0</v>
      </c>
      <c r="E19" s="318">
        <v>0</v>
      </c>
      <c r="F19" s="318">
        <v>0</v>
      </c>
      <c r="G19" s="318">
        <v>0</v>
      </c>
      <c r="H19" s="330"/>
      <c r="I19" s="330"/>
      <c r="J19" s="330"/>
      <c r="K19" s="330"/>
      <c r="L19" s="330"/>
      <c r="M19" s="330"/>
      <c r="N19" s="210"/>
    </row>
    <row r="20" spans="1:14" ht="18.75" customHeight="1">
      <c r="A20" s="100" t="s">
        <v>534</v>
      </c>
      <c r="B20" s="318">
        <v>330000</v>
      </c>
      <c r="C20" s="318">
        <f t="shared" si="0"/>
        <v>316000</v>
      </c>
      <c r="D20" s="318">
        <v>0</v>
      </c>
      <c r="E20" s="318">
        <v>316000</v>
      </c>
      <c r="F20" s="318">
        <v>0</v>
      </c>
      <c r="G20" s="318">
        <v>0</v>
      </c>
      <c r="H20" s="330"/>
      <c r="I20" s="330"/>
      <c r="J20" s="330"/>
      <c r="K20" s="330"/>
      <c r="L20" s="330"/>
      <c r="M20" s="330"/>
      <c r="N20" s="210"/>
    </row>
    <row r="21" spans="1:14" ht="18.75" customHeight="1">
      <c r="A21" s="100" t="s">
        <v>535</v>
      </c>
      <c r="B21" s="318">
        <v>0</v>
      </c>
      <c r="C21" s="318">
        <f t="shared" si="0"/>
        <v>1287741</v>
      </c>
      <c r="D21" s="318">
        <v>0</v>
      </c>
      <c r="E21" s="321">
        <v>1287741</v>
      </c>
      <c r="F21" s="318">
        <v>0</v>
      </c>
      <c r="G21" s="318">
        <v>0</v>
      </c>
      <c r="H21" s="330"/>
      <c r="I21" s="330"/>
      <c r="J21" s="330"/>
      <c r="K21" s="330"/>
      <c r="L21" s="330"/>
      <c r="M21" s="330"/>
      <c r="N21" s="210"/>
    </row>
    <row r="22" spans="1:14" ht="18.75" customHeight="1">
      <c r="A22" s="100" t="s">
        <v>130</v>
      </c>
      <c r="B22" s="318">
        <v>0</v>
      </c>
      <c r="C22" s="318">
        <f t="shared" si="0"/>
        <v>0</v>
      </c>
      <c r="D22" s="321">
        <v>0</v>
      </c>
      <c r="E22" s="321">
        <v>0</v>
      </c>
      <c r="F22" s="321">
        <v>0</v>
      </c>
      <c r="G22" s="318">
        <v>0</v>
      </c>
      <c r="H22" s="330"/>
      <c r="I22" s="330"/>
      <c r="J22" s="330"/>
      <c r="K22" s="330"/>
      <c r="L22" s="330"/>
      <c r="M22" s="330"/>
      <c r="N22" s="210"/>
    </row>
    <row r="23" spans="1:15" ht="19.5" thickBot="1">
      <c r="A23" s="342" t="s">
        <v>23</v>
      </c>
      <c r="B23" s="319">
        <f>SUM(B8:B22)</f>
        <v>1438000</v>
      </c>
      <c r="C23" s="319">
        <f>SUM(C7:C22)</f>
        <v>2693280.65</v>
      </c>
      <c r="D23" s="319">
        <f>SUM(D7:D22)</f>
        <v>0</v>
      </c>
      <c r="E23" s="319">
        <f>SUM(E7:E22)</f>
        <v>2693280.65</v>
      </c>
      <c r="F23" s="319">
        <f>SUM(F7:F22)</f>
        <v>0</v>
      </c>
      <c r="G23" s="319">
        <f>SUM(G7:G22)</f>
        <v>0</v>
      </c>
      <c r="H23" s="333"/>
      <c r="I23" s="333"/>
      <c r="J23" s="333"/>
      <c r="K23" s="333"/>
      <c r="L23" s="333"/>
      <c r="M23" s="333"/>
      <c r="N23" s="299"/>
      <c r="O23" s="297"/>
    </row>
    <row r="24" spans="1:14" ht="18.75" customHeight="1" thickTop="1">
      <c r="A24" s="347" t="s">
        <v>161</v>
      </c>
      <c r="B24" s="348"/>
      <c r="C24" s="348"/>
      <c r="D24" s="348"/>
      <c r="E24" s="349"/>
      <c r="F24" s="352"/>
      <c r="G24" s="352"/>
      <c r="H24" s="330"/>
      <c r="I24" s="330"/>
      <c r="J24" s="330"/>
      <c r="K24" s="330"/>
      <c r="L24" s="330"/>
      <c r="M24" s="330"/>
      <c r="N24" s="210"/>
    </row>
    <row r="25" spans="1:14" ht="18.75" customHeight="1">
      <c r="A25" s="350" t="s">
        <v>370</v>
      </c>
      <c r="B25" s="351">
        <v>518000</v>
      </c>
      <c r="C25" s="351">
        <v>517550</v>
      </c>
      <c r="D25" s="318">
        <v>0</v>
      </c>
      <c r="E25" s="318">
        <v>0</v>
      </c>
      <c r="F25" s="318">
        <v>0</v>
      </c>
      <c r="G25" s="318">
        <v>0</v>
      </c>
      <c r="H25" s="330"/>
      <c r="I25" s="330"/>
      <c r="J25" s="330"/>
      <c r="K25" s="330"/>
      <c r="L25" s="330"/>
      <c r="M25" s="330"/>
      <c r="N25" s="210"/>
    </row>
    <row r="26" spans="1:14" ht="18.75" customHeight="1">
      <c r="A26" s="350" t="s">
        <v>167</v>
      </c>
      <c r="B26" s="351">
        <v>920000</v>
      </c>
      <c r="C26" s="351">
        <v>887989.65</v>
      </c>
      <c r="D26" s="318">
        <v>0</v>
      </c>
      <c r="E26" s="318">
        <v>0</v>
      </c>
      <c r="F26" s="318">
        <v>0</v>
      </c>
      <c r="G26" s="318">
        <v>0</v>
      </c>
      <c r="H26" s="330"/>
      <c r="I26" s="330"/>
      <c r="J26" s="330"/>
      <c r="K26" s="330"/>
      <c r="L26" s="330"/>
      <c r="M26" s="330"/>
      <c r="N26" s="210"/>
    </row>
    <row r="27" spans="1:14" ht="18.75" customHeight="1">
      <c r="A27" s="344" t="s">
        <v>22</v>
      </c>
      <c r="B27" s="318">
        <v>0</v>
      </c>
      <c r="C27" s="316">
        <v>1287741</v>
      </c>
      <c r="D27" s="360">
        <v>0</v>
      </c>
      <c r="E27" s="360">
        <v>0</v>
      </c>
      <c r="F27" s="360">
        <v>0</v>
      </c>
      <c r="G27" s="360">
        <v>0</v>
      </c>
      <c r="H27" s="330"/>
      <c r="I27" s="330"/>
      <c r="J27" s="330"/>
      <c r="K27" s="330"/>
      <c r="L27" s="330"/>
      <c r="M27" s="330"/>
      <c r="N27" s="210"/>
    </row>
    <row r="28" spans="1:14" ht="18.75" customHeight="1" thickBot="1">
      <c r="A28" s="346" t="s">
        <v>468</v>
      </c>
      <c r="B28" s="319">
        <f>SUM(B25:B27)</f>
        <v>1438000</v>
      </c>
      <c r="C28" s="319">
        <f>SUM(C25:C27)</f>
        <v>2693280.65</v>
      </c>
      <c r="D28" s="345">
        <v>0</v>
      </c>
      <c r="E28" s="345">
        <v>0</v>
      </c>
      <c r="F28" s="345">
        <v>0</v>
      </c>
      <c r="G28" s="345">
        <v>0</v>
      </c>
      <c r="H28" s="330"/>
      <c r="I28" s="330"/>
      <c r="J28" s="330"/>
      <c r="K28" s="330"/>
      <c r="L28" s="330"/>
      <c r="M28" s="330"/>
      <c r="N28" s="210"/>
    </row>
    <row r="29" spans="1:14" ht="15.75" thickTop="1">
      <c r="A29" s="331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210"/>
    </row>
    <row r="30" spans="1:14" ht="15">
      <c r="A30" s="331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210"/>
    </row>
    <row r="31" spans="1:14" ht="15">
      <c r="A31" s="331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210"/>
    </row>
    <row r="32" spans="1:14" ht="15">
      <c r="A32" s="331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210"/>
    </row>
    <row r="33" spans="1:14" ht="15">
      <c r="A33" s="331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210">
        <v>0</v>
      </c>
    </row>
    <row r="34" spans="1:14" ht="15">
      <c r="A34" s="332"/>
      <c r="B34" s="333"/>
      <c r="C34" s="333"/>
      <c r="D34" s="330"/>
      <c r="E34" s="330"/>
      <c r="F34" s="330"/>
      <c r="G34" s="330"/>
      <c r="H34" s="330"/>
      <c r="I34" s="330"/>
      <c r="J34" s="330"/>
      <c r="K34" s="330"/>
      <c r="L34" s="330"/>
      <c r="M34" s="330">
        <v>0</v>
      </c>
      <c r="N34" s="210"/>
    </row>
    <row r="35" spans="1:13" ht="15">
      <c r="A35" s="331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</row>
    <row r="36" spans="1:13" ht="15">
      <c r="A36" s="334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</row>
  </sheetData>
  <mergeCells count="6">
    <mergeCell ref="A1:G1"/>
    <mergeCell ref="A2:G2"/>
    <mergeCell ref="A3:G3"/>
    <mergeCell ref="A4:A6"/>
    <mergeCell ref="B4:B6"/>
    <mergeCell ref="C4:C6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O34"/>
  <sheetViews>
    <sheetView workbookViewId="0" topLeftCell="A1">
      <selection activeCell="D27" sqref="D27"/>
    </sheetView>
  </sheetViews>
  <sheetFormatPr defaultColWidth="9.140625" defaultRowHeight="12.75"/>
  <cols>
    <col min="1" max="1" width="34.28125" style="296" customWidth="1"/>
    <col min="2" max="2" width="27.57421875" style="298" customWidth="1"/>
    <col min="3" max="3" width="26.28125" style="298" customWidth="1"/>
    <col min="4" max="4" width="36.140625" style="298" customWidth="1"/>
    <col min="5" max="5" width="27.8515625" style="298" customWidth="1"/>
    <col min="6" max="6" width="19.28125" style="298" customWidth="1"/>
    <col min="7" max="7" width="10.00390625" style="298" customWidth="1"/>
    <col min="8" max="8" width="11.28125" style="298" customWidth="1"/>
    <col min="9" max="9" width="10.140625" style="298" customWidth="1"/>
    <col min="10" max="10" width="9.7109375" style="298" customWidth="1"/>
    <col min="11" max="11" width="9.140625" style="298" customWidth="1"/>
    <col min="12" max="12" width="11.421875" style="298" customWidth="1"/>
    <col min="13" max="13" width="12.00390625" style="298" customWidth="1"/>
    <col min="14" max="14" width="9.421875" style="298" customWidth="1"/>
    <col min="15" max="16384" width="10.7109375" style="296" customWidth="1"/>
  </cols>
  <sheetData>
    <row r="1" spans="1:14" ht="21.75">
      <c r="A1" s="505" t="s">
        <v>14</v>
      </c>
      <c r="B1" s="505"/>
      <c r="C1" s="505"/>
      <c r="D1" s="505"/>
      <c r="E1" s="353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8.75" customHeight="1">
      <c r="A2" s="484" t="s">
        <v>538</v>
      </c>
      <c r="B2" s="484"/>
      <c r="C2" s="484"/>
      <c r="D2" s="484"/>
      <c r="E2" s="354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21.75">
      <c r="A3" s="446" t="s">
        <v>260</v>
      </c>
      <c r="B3" s="446"/>
      <c r="C3" s="446"/>
      <c r="D3" s="446"/>
      <c r="E3" s="359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23.25" customHeight="1">
      <c r="A4" s="521" t="s">
        <v>50</v>
      </c>
      <c r="B4" s="523" t="s">
        <v>79</v>
      </c>
      <c r="C4" s="525" t="s">
        <v>23</v>
      </c>
      <c r="D4" s="110" t="s">
        <v>120</v>
      </c>
      <c r="E4" s="126"/>
      <c r="F4" s="126"/>
      <c r="G4" s="337"/>
      <c r="H4" s="336"/>
      <c r="I4" s="336"/>
      <c r="J4" s="336"/>
      <c r="K4" s="337"/>
      <c r="L4" s="337"/>
      <c r="M4" s="337"/>
      <c r="N4" s="338"/>
    </row>
    <row r="5" spans="1:14" ht="18.75" customHeight="1">
      <c r="A5" s="522"/>
      <c r="B5" s="524"/>
      <c r="C5" s="526"/>
      <c r="D5" s="118"/>
      <c r="E5" s="126"/>
      <c r="F5" s="126"/>
      <c r="G5" s="337"/>
      <c r="H5" s="336"/>
      <c r="I5" s="336"/>
      <c r="J5" s="336"/>
      <c r="K5" s="337"/>
      <c r="L5" s="337"/>
      <c r="M5" s="337"/>
      <c r="N5" s="338"/>
    </row>
    <row r="6" spans="1:14" ht="18.75">
      <c r="A6" s="343" t="s">
        <v>160</v>
      </c>
      <c r="B6" s="339"/>
      <c r="C6" s="340"/>
      <c r="D6" s="340"/>
      <c r="E6" s="356"/>
      <c r="F6" s="356"/>
      <c r="G6" s="330"/>
      <c r="H6" s="330"/>
      <c r="I6" s="330"/>
      <c r="J6" s="330"/>
      <c r="K6" s="330"/>
      <c r="L6" s="330"/>
      <c r="M6" s="330"/>
      <c r="N6" s="210"/>
    </row>
    <row r="7" spans="1:14" ht="18.75">
      <c r="A7" s="111" t="s">
        <v>120</v>
      </c>
      <c r="B7" s="355">
        <v>526356</v>
      </c>
      <c r="C7" s="320">
        <f aca="true" t="shared" si="0" ref="C7:C20">SUM(D7:N7)</f>
        <v>495750</v>
      </c>
      <c r="D7" s="320">
        <v>495750</v>
      </c>
      <c r="E7" s="356"/>
      <c r="F7" s="356"/>
      <c r="G7" s="330"/>
      <c r="H7" s="330"/>
      <c r="I7" s="330"/>
      <c r="J7" s="330"/>
      <c r="K7" s="330"/>
      <c r="L7" s="330"/>
      <c r="M7" s="330"/>
      <c r="N7" s="210"/>
    </row>
    <row r="8" spans="1:14" ht="18.75">
      <c r="A8" s="111" t="s">
        <v>536</v>
      </c>
      <c r="B8" s="355">
        <v>1273840</v>
      </c>
      <c r="C8" s="320">
        <f t="shared" si="0"/>
        <v>57120</v>
      </c>
      <c r="D8" s="320">
        <v>57120</v>
      </c>
      <c r="E8" s="356"/>
      <c r="F8" s="356"/>
      <c r="G8" s="330"/>
      <c r="H8" s="330"/>
      <c r="I8" s="330"/>
      <c r="J8" s="330"/>
      <c r="K8" s="330"/>
      <c r="L8" s="330"/>
      <c r="M8" s="330"/>
      <c r="N8" s="210"/>
    </row>
    <row r="9" spans="1:14" ht="18.75" customHeight="1">
      <c r="A9" s="111" t="s">
        <v>452</v>
      </c>
      <c r="B9" s="321">
        <v>0</v>
      </c>
      <c r="C9" s="320">
        <f t="shared" si="0"/>
        <v>4400836</v>
      </c>
      <c r="D9" s="320">
        <v>4400836</v>
      </c>
      <c r="E9" s="356"/>
      <c r="F9" s="356"/>
      <c r="G9" s="330"/>
      <c r="H9" s="330"/>
      <c r="I9" s="330"/>
      <c r="J9" s="330"/>
      <c r="K9" s="330"/>
      <c r="L9" s="330"/>
      <c r="M9" s="330"/>
      <c r="N9" s="210"/>
    </row>
    <row r="10" spans="1:14" ht="18.75" customHeight="1">
      <c r="A10" s="100" t="s">
        <v>121</v>
      </c>
      <c r="B10" s="321">
        <v>0</v>
      </c>
      <c r="C10" s="321">
        <v>0</v>
      </c>
      <c r="D10" s="320">
        <v>0</v>
      </c>
      <c r="E10" s="356"/>
      <c r="F10" s="356"/>
      <c r="G10" s="330"/>
      <c r="H10" s="330"/>
      <c r="I10" s="330"/>
      <c r="J10" s="330"/>
      <c r="K10" s="330"/>
      <c r="L10" s="330"/>
      <c r="M10" s="330"/>
      <c r="N10" s="210"/>
    </row>
    <row r="11" spans="1:14" ht="18.75" customHeight="1">
      <c r="A11" s="98" t="s">
        <v>122</v>
      </c>
      <c r="B11" s="321">
        <v>0</v>
      </c>
      <c r="C11" s="318">
        <f t="shared" si="0"/>
        <v>0</v>
      </c>
      <c r="D11" s="320">
        <v>0</v>
      </c>
      <c r="E11" s="356"/>
      <c r="F11" s="356"/>
      <c r="G11" s="330"/>
      <c r="H11" s="330"/>
      <c r="I11" s="330"/>
      <c r="J11" s="330"/>
      <c r="K11" s="330"/>
      <c r="L11" s="330"/>
      <c r="M11" s="330"/>
      <c r="N11" s="210"/>
    </row>
    <row r="12" spans="1:14" ht="18.75" customHeight="1">
      <c r="A12" s="100" t="s">
        <v>123</v>
      </c>
      <c r="B12" s="321">
        <v>0</v>
      </c>
      <c r="C12" s="321">
        <v>0</v>
      </c>
      <c r="D12" s="320">
        <v>0</v>
      </c>
      <c r="E12" s="356"/>
      <c r="F12" s="356"/>
      <c r="G12" s="330"/>
      <c r="H12" s="330"/>
      <c r="I12" s="330"/>
      <c r="J12" s="330"/>
      <c r="K12" s="330"/>
      <c r="L12" s="330"/>
      <c r="M12" s="330"/>
      <c r="N12" s="210"/>
    </row>
    <row r="13" spans="1:14" ht="18.75" customHeight="1">
      <c r="A13" s="100" t="s">
        <v>25</v>
      </c>
      <c r="B13" s="321">
        <v>0</v>
      </c>
      <c r="C13" s="321">
        <v>0</v>
      </c>
      <c r="D13" s="320">
        <v>0</v>
      </c>
      <c r="E13" s="356"/>
      <c r="F13" s="356"/>
      <c r="G13" s="330"/>
      <c r="H13" s="330"/>
      <c r="I13" s="330"/>
      <c r="J13" s="330"/>
      <c r="K13" s="330"/>
      <c r="L13" s="330"/>
      <c r="M13" s="330"/>
      <c r="N13" s="210"/>
    </row>
    <row r="14" spans="1:14" ht="18.75" customHeight="1">
      <c r="A14" s="100" t="s">
        <v>124</v>
      </c>
      <c r="B14" s="321">
        <v>0</v>
      </c>
      <c r="C14" s="318">
        <f t="shared" si="0"/>
        <v>0</v>
      </c>
      <c r="D14" s="320">
        <v>0</v>
      </c>
      <c r="E14" s="356"/>
      <c r="F14" s="356"/>
      <c r="G14" s="330"/>
      <c r="H14" s="330"/>
      <c r="I14" s="330"/>
      <c r="J14" s="330"/>
      <c r="K14" s="330"/>
      <c r="L14" s="330"/>
      <c r="M14" s="330"/>
      <c r="N14" s="210"/>
    </row>
    <row r="15" spans="1:14" ht="18.75" customHeight="1">
      <c r="A15" s="100" t="s">
        <v>498</v>
      </c>
      <c r="B15" s="321">
        <v>0</v>
      </c>
      <c r="C15" s="318">
        <f t="shared" si="0"/>
        <v>0</v>
      </c>
      <c r="D15" s="320">
        <v>0</v>
      </c>
      <c r="E15" s="356"/>
      <c r="F15" s="356"/>
      <c r="G15" s="330"/>
      <c r="H15" s="330"/>
      <c r="I15" s="330"/>
      <c r="J15" s="330"/>
      <c r="K15" s="330"/>
      <c r="L15" s="330"/>
      <c r="M15" s="330"/>
      <c r="N15" s="210"/>
    </row>
    <row r="16" spans="1:14" ht="18.75" customHeight="1">
      <c r="A16" s="100" t="s">
        <v>126</v>
      </c>
      <c r="B16" s="321">
        <v>0</v>
      </c>
      <c r="C16" s="318">
        <f t="shared" si="0"/>
        <v>0</v>
      </c>
      <c r="D16" s="320">
        <v>0</v>
      </c>
      <c r="E16" s="356"/>
      <c r="F16" s="356"/>
      <c r="G16" s="330"/>
      <c r="H16" s="330"/>
      <c r="I16" s="330"/>
      <c r="J16" s="330"/>
      <c r="K16" s="330"/>
      <c r="L16" s="330"/>
      <c r="M16" s="330"/>
      <c r="N16" s="210"/>
    </row>
    <row r="17" spans="1:14" ht="18.75" customHeight="1">
      <c r="A17" s="100" t="s">
        <v>127</v>
      </c>
      <c r="B17" s="321">
        <v>0</v>
      </c>
      <c r="C17" s="318">
        <f t="shared" si="0"/>
        <v>0</v>
      </c>
      <c r="D17" s="320">
        <v>0</v>
      </c>
      <c r="E17" s="356"/>
      <c r="F17" s="356"/>
      <c r="G17" s="330"/>
      <c r="H17" s="330"/>
      <c r="I17" s="330"/>
      <c r="J17" s="330"/>
      <c r="K17" s="330"/>
      <c r="L17" s="330"/>
      <c r="M17" s="330"/>
      <c r="N17" s="210"/>
    </row>
    <row r="18" spans="1:14" ht="18.75" customHeight="1">
      <c r="A18" s="100" t="s">
        <v>450</v>
      </c>
      <c r="B18" s="321">
        <v>0</v>
      </c>
      <c r="C18" s="318">
        <f t="shared" si="0"/>
        <v>0</v>
      </c>
      <c r="D18" s="320">
        <v>0</v>
      </c>
      <c r="E18" s="356"/>
      <c r="F18" s="356"/>
      <c r="G18" s="330"/>
      <c r="H18" s="330"/>
      <c r="I18" s="330"/>
      <c r="J18" s="330"/>
      <c r="K18" s="330"/>
      <c r="L18" s="330"/>
      <c r="M18" s="330"/>
      <c r="N18" s="210"/>
    </row>
    <row r="19" spans="1:14" ht="18.75" customHeight="1">
      <c r="A19" s="100" t="s">
        <v>451</v>
      </c>
      <c r="B19" s="318">
        <v>0</v>
      </c>
      <c r="C19" s="318">
        <f t="shared" si="0"/>
        <v>0</v>
      </c>
      <c r="D19" s="318">
        <v>0</v>
      </c>
      <c r="E19" s="356"/>
      <c r="F19" s="356"/>
      <c r="G19" s="330"/>
      <c r="H19" s="330"/>
      <c r="I19" s="330"/>
      <c r="J19" s="330"/>
      <c r="K19" s="330"/>
      <c r="L19" s="330"/>
      <c r="M19" s="330"/>
      <c r="N19" s="210"/>
    </row>
    <row r="20" spans="1:14" ht="18.75" customHeight="1">
      <c r="A20" s="100" t="s">
        <v>130</v>
      </c>
      <c r="B20" s="318">
        <v>0</v>
      </c>
      <c r="C20" s="318">
        <f t="shared" si="0"/>
        <v>0</v>
      </c>
      <c r="D20" s="318">
        <v>0</v>
      </c>
      <c r="E20" s="356"/>
      <c r="F20" s="356"/>
      <c r="G20" s="330"/>
      <c r="H20" s="330"/>
      <c r="I20" s="330"/>
      <c r="J20" s="330"/>
      <c r="K20" s="330"/>
      <c r="L20" s="330"/>
      <c r="M20" s="330"/>
      <c r="N20" s="210"/>
    </row>
    <row r="21" spans="1:15" ht="19.5" thickBot="1">
      <c r="A21" s="342" t="s">
        <v>23</v>
      </c>
      <c r="B21" s="319">
        <f>SUM(B7:B20)</f>
        <v>1800196</v>
      </c>
      <c r="C21" s="319">
        <f>SUM(C6:C20)</f>
        <v>4953706</v>
      </c>
      <c r="D21" s="319">
        <f>SUM(D6:D20)</f>
        <v>4953706</v>
      </c>
      <c r="E21" s="357"/>
      <c r="F21" s="357"/>
      <c r="G21" s="333"/>
      <c r="H21" s="333"/>
      <c r="I21" s="333"/>
      <c r="J21" s="333"/>
      <c r="K21" s="333"/>
      <c r="L21" s="333"/>
      <c r="M21" s="333"/>
      <c r="N21" s="299"/>
      <c r="O21" s="297"/>
    </row>
    <row r="22" spans="1:14" ht="18.75" customHeight="1" thickTop="1">
      <c r="A22" s="358" t="s">
        <v>161</v>
      </c>
      <c r="B22" s="348"/>
      <c r="C22" s="348"/>
      <c r="D22" s="349"/>
      <c r="E22" s="356"/>
      <c r="F22" s="330"/>
      <c r="G22" s="330"/>
      <c r="H22" s="330"/>
      <c r="I22" s="330"/>
      <c r="J22" s="330"/>
      <c r="K22" s="330"/>
      <c r="L22" s="330"/>
      <c r="M22" s="330"/>
      <c r="N22" s="210"/>
    </row>
    <row r="23" spans="1:14" ht="18.75" customHeight="1">
      <c r="A23" s="100" t="s">
        <v>370</v>
      </c>
      <c r="B23" s="351">
        <v>526356</v>
      </c>
      <c r="C23" s="351">
        <v>495750</v>
      </c>
      <c r="D23" s="320">
        <v>0</v>
      </c>
      <c r="E23" s="356"/>
      <c r="F23" s="330"/>
      <c r="G23" s="330"/>
      <c r="H23" s="330"/>
      <c r="I23" s="330"/>
      <c r="J23" s="330"/>
      <c r="K23" s="330"/>
      <c r="L23" s="330"/>
      <c r="M23" s="330"/>
      <c r="N23" s="210"/>
    </row>
    <row r="24" spans="1:14" ht="18.75" customHeight="1">
      <c r="A24" s="100" t="s">
        <v>167</v>
      </c>
      <c r="B24" s="351">
        <v>1273840</v>
      </c>
      <c r="C24" s="351">
        <v>57120</v>
      </c>
      <c r="D24" s="320">
        <v>0</v>
      </c>
      <c r="E24" s="356"/>
      <c r="F24" s="330"/>
      <c r="G24" s="330"/>
      <c r="H24" s="330"/>
      <c r="I24" s="330"/>
      <c r="J24" s="330"/>
      <c r="K24" s="330"/>
      <c r="L24" s="330"/>
      <c r="M24" s="330"/>
      <c r="N24" s="210"/>
    </row>
    <row r="25" spans="1:14" ht="18.75" customHeight="1">
      <c r="A25" s="98" t="s">
        <v>22</v>
      </c>
      <c r="B25" s="321">
        <v>0</v>
      </c>
      <c r="C25" s="316">
        <v>4400836</v>
      </c>
      <c r="D25" s="317">
        <v>0</v>
      </c>
      <c r="E25" s="356"/>
      <c r="F25" s="330"/>
      <c r="G25" s="330"/>
      <c r="H25" s="330"/>
      <c r="I25" s="330"/>
      <c r="J25" s="330"/>
      <c r="K25" s="330"/>
      <c r="L25" s="330"/>
      <c r="M25" s="330"/>
      <c r="N25" s="210"/>
    </row>
    <row r="26" spans="1:14" ht="18.75" customHeight="1" thickBot="1">
      <c r="A26" s="342" t="s">
        <v>468</v>
      </c>
      <c r="B26" s="319">
        <f>SUM(B23:B25)</f>
        <v>1800196</v>
      </c>
      <c r="C26" s="319">
        <f>SUM(C23:C25)</f>
        <v>4953706</v>
      </c>
      <c r="D26" s="345">
        <v>0</v>
      </c>
      <c r="E26" s="356"/>
      <c r="F26" s="330"/>
      <c r="G26" s="330"/>
      <c r="H26" s="330"/>
      <c r="I26" s="330"/>
      <c r="J26" s="330"/>
      <c r="K26" s="330"/>
      <c r="L26" s="330"/>
      <c r="M26" s="330"/>
      <c r="N26" s="210"/>
    </row>
    <row r="27" spans="1:14" ht="15.75" thickTop="1">
      <c r="A27" s="331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210"/>
    </row>
    <row r="28" spans="1:14" ht="15">
      <c r="A28" s="331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210"/>
    </row>
    <row r="29" spans="1:14" ht="15">
      <c r="A29" s="331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210"/>
    </row>
    <row r="30" spans="1:14" ht="15">
      <c r="A30" s="331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210"/>
    </row>
    <row r="31" spans="1:14" ht="15">
      <c r="A31" s="331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210">
        <v>0</v>
      </c>
    </row>
    <row r="32" spans="1:14" ht="15">
      <c r="A32" s="332"/>
      <c r="B32" s="333"/>
      <c r="C32" s="333"/>
      <c r="D32" s="330"/>
      <c r="E32" s="330"/>
      <c r="F32" s="330"/>
      <c r="G32" s="330"/>
      <c r="H32" s="330"/>
      <c r="I32" s="330"/>
      <c r="J32" s="330"/>
      <c r="K32" s="330"/>
      <c r="L32" s="330"/>
      <c r="M32" s="330">
        <v>0</v>
      </c>
      <c r="N32" s="210"/>
    </row>
    <row r="33" spans="1:13" ht="15">
      <c r="A33" s="331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</row>
    <row r="34" spans="1:13" ht="15">
      <c r="A34" s="334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</row>
  </sheetData>
  <mergeCells count="6">
    <mergeCell ref="A4:A5"/>
    <mergeCell ref="B4:B5"/>
    <mergeCell ref="C4:C5"/>
    <mergeCell ref="A1:D1"/>
    <mergeCell ref="A2:D2"/>
    <mergeCell ref="A3:D3"/>
  </mergeCells>
  <printOptions/>
  <pageMargins left="1.14173228346456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C23" sqref="C23"/>
    </sheetView>
  </sheetViews>
  <sheetFormatPr defaultColWidth="9.140625" defaultRowHeight="12.75"/>
  <cols>
    <col min="1" max="1" width="30.7109375" style="296" customWidth="1"/>
    <col min="2" max="2" width="22.57421875" style="298" customWidth="1"/>
    <col min="3" max="4" width="22.28125" style="298" customWidth="1"/>
    <col min="5" max="5" width="22.7109375" style="298" customWidth="1"/>
    <col min="6" max="6" width="19.28125" style="298" customWidth="1"/>
    <col min="7" max="7" width="10.00390625" style="298" customWidth="1"/>
    <col min="8" max="8" width="11.28125" style="298" customWidth="1"/>
    <col min="9" max="9" width="10.140625" style="298" customWidth="1"/>
    <col min="10" max="10" width="9.7109375" style="298" customWidth="1"/>
    <col min="11" max="11" width="9.140625" style="298" customWidth="1"/>
    <col min="12" max="12" width="11.421875" style="298" customWidth="1"/>
    <col min="13" max="13" width="12.00390625" style="298" customWidth="1"/>
    <col min="14" max="14" width="9.421875" style="298" customWidth="1"/>
    <col min="15" max="16384" width="10.7109375" style="296" customWidth="1"/>
  </cols>
  <sheetData>
    <row r="1" spans="1:14" ht="21.75">
      <c r="A1" s="505" t="s">
        <v>14</v>
      </c>
      <c r="B1" s="505"/>
      <c r="C1" s="505"/>
      <c r="D1" s="505"/>
      <c r="E1" s="505"/>
      <c r="F1" s="353"/>
      <c r="G1" s="326"/>
      <c r="H1" s="326"/>
      <c r="I1" s="326"/>
      <c r="J1" s="326"/>
      <c r="K1" s="326"/>
      <c r="L1" s="326"/>
      <c r="M1" s="326"/>
      <c r="N1" s="326"/>
    </row>
    <row r="2" spans="1:14" ht="18.75" customHeight="1">
      <c r="A2" s="484" t="s">
        <v>613</v>
      </c>
      <c r="B2" s="484"/>
      <c r="C2" s="484"/>
      <c r="D2" s="484"/>
      <c r="E2" s="484"/>
      <c r="F2" s="354"/>
      <c r="G2" s="327"/>
      <c r="H2" s="327"/>
      <c r="I2" s="327"/>
      <c r="J2" s="327"/>
      <c r="K2" s="327"/>
      <c r="L2" s="327"/>
      <c r="M2" s="327"/>
      <c r="N2" s="327"/>
    </row>
    <row r="3" spans="1:14" ht="21.75">
      <c r="A3" s="446" t="s">
        <v>260</v>
      </c>
      <c r="B3" s="446"/>
      <c r="C3" s="446"/>
      <c r="D3" s="446"/>
      <c r="E3" s="446"/>
      <c r="F3" s="359"/>
      <c r="G3" s="328"/>
      <c r="H3" s="328"/>
      <c r="I3" s="328"/>
      <c r="J3" s="328"/>
      <c r="K3" s="328"/>
      <c r="L3" s="328"/>
      <c r="M3" s="328"/>
      <c r="N3" s="328"/>
    </row>
    <row r="4" spans="1:14" ht="23.25" customHeight="1">
      <c r="A4" s="521" t="s">
        <v>50</v>
      </c>
      <c r="B4" s="523" t="s">
        <v>23</v>
      </c>
      <c r="C4" s="453" t="s">
        <v>609</v>
      </c>
      <c r="D4" s="453" t="s">
        <v>610</v>
      </c>
      <c r="E4" s="46" t="s">
        <v>612</v>
      </c>
      <c r="F4" s="126"/>
      <c r="G4" s="337"/>
      <c r="H4" s="336"/>
      <c r="I4" s="336"/>
      <c r="J4" s="336"/>
      <c r="K4" s="337"/>
      <c r="L4" s="337"/>
      <c r="M4" s="337"/>
      <c r="N4" s="338"/>
    </row>
    <row r="5" spans="1:14" ht="18.75" customHeight="1">
      <c r="A5" s="522"/>
      <c r="B5" s="524"/>
      <c r="C5" s="430" t="s">
        <v>502</v>
      </c>
      <c r="D5" s="118" t="s">
        <v>611</v>
      </c>
      <c r="E5" s="118" t="s">
        <v>120</v>
      </c>
      <c r="F5" s="126"/>
      <c r="G5" s="337"/>
      <c r="H5" s="336"/>
      <c r="I5" s="336"/>
      <c r="J5" s="336"/>
      <c r="K5" s="337"/>
      <c r="L5" s="337"/>
      <c r="M5" s="337"/>
      <c r="N5" s="338"/>
    </row>
    <row r="6" spans="1:14" ht="18.75">
      <c r="A6" s="343" t="s">
        <v>160</v>
      </c>
      <c r="B6" s="339"/>
      <c r="C6" s="340"/>
      <c r="D6" s="341"/>
      <c r="E6" s="340"/>
      <c r="F6" s="356"/>
      <c r="G6" s="330"/>
      <c r="H6" s="330"/>
      <c r="I6" s="330"/>
      <c r="J6" s="330"/>
      <c r="K6" s="330"/>
      <c r="L6" s="330"/>
      <c r="M6" s="330"/>
      <c r="N6" s="210"/>
    </row>
    <row r="7" spans="1:14" ht="18.75" customHeight="1">
      <c r="A7" s="111" t="s">
        <v>120</v>
      </c>
      <c r="B7" s="320">
        <f>SUM(C7+D7+E7)</f>
        <v>922484</v>
      </c>
      <c r="C7" s="321">
        <v>0</v>
      </c>
      <c r="D7" s="321">
        <v>0</v>
      </c>
      <c r="E7" s="320">
        <v>922484</v>
      </c>
      <c r="F7" s="356"/>
      <c r="G7" s="330"/>
      <c r="H7" s="330"/>
      <c r="I7" s="330"/>
      <c r="J7" s="330"/>
      <c r="K7" s="330"/>
      <c r="L7" s="330"/>
      <c r="M7" s="330"/>
      <c r="N7" s="210"/>
    </row>
    <row r="8" spans="1:14" ht="18.75" customHeight="1">
      <c r="A8" s="100" t="s">
        <v>121</v>
      </c>
      <c r="B8" s="321">
        <v>0</v>
      </c>
      <c r="C8" s="321">
        <v>0</v>
      </c>
      <c r="D8" s="321">
        <v>0</v>
      </c>
      <c r="E8" s="320">
        <v>0</v>
      </c>
      <c r="F8" s="356"/>
      <c r="G8" s="330"/>
      <c r="H8" s="330"/>
      <c r="I8" s="330"/>
      <c r="J8" s="330"/>
      <c r="K8" s="330"/>
      <c r="L8" s="330"/>
      <c r="M8" s="330"/>
      <c r="N8" s="210"/>
    </row>
    <row r="9" spans="1:14" ht="18.75" customHeight="1">
      <c r="A9" s="98" t="s">
        <v>122</v>
      </c>
      <c r="B9" s="321">
        <v>0</v>
      </c>
      <c r="C9" s="318">
        <f>SUM(D9:N9)</f>
        <v>0</v>
      </c>
      <c r="D9" s="321">
        <v>0</v>
      </c>
      <c r="E9" s="320">
        <v>0</v>
      </c>
      <c r="F9" s="356"/>
      <c r="G9" s="330"/>
      <c r="H9" s="330"/>
      <c r="I9" s="330"/>
      <c r="J9" s="330"/>
      <c r="K9" s="330"/>
      <c r="L9" s="330"/>
      <c r="M9" s="330"/>
      <c r="N9" s="210"/>
    </row>
    <row r="10" spans="1:14" ht="18.75" customHeight="1">
      <c r="A10" s="100" t="s">
        <v>123</v>
      </c>
      <c r="B10" s="321">
        <v>0</v>
      </c>
      <c r="C10" s="321">
        <v>0</v>
      </c>
      <c r="D10" s="321">
        <v>0</v>
      </c>
      <c r="E10" s="320">
        <v>0</v>
      </c>
      <c r="F10" s="356"/>
      <c r="G10" s="330"/>
      <c r="H10" s="330"/>
      <c r="I10" s="330"/>
      <c r="J10" s="330"/>
      <c r="K10" s="330"/>
      <c r="L10" s="330"/>
      <c r="M10" s="330"/>
      <c r="N10" s="210"/>
    </row>
    <row r="11" spans="1:14" ht="18.75" customHeight="1">
      <c r="A11" s="100" t="s">
        <v>25</v>
      </c>
      <c r="B11" s="321">
        <v>0</v>
      </c>
      <c r="C11" s="321">
        <v>0</v>
      </c>
      <c r="D11" s="321">
        <v>0</v>
      </c>
      <c r="E11" s="320">
        <v>0</v>
      </c>
      <c r="F11" s="356"/>
      <c r="G11" s="330"/>
      <c r="H11" s="330"/>
      <c r="I11" s="330"/>
      <c r="J11" s="330"/>
      <c r="K11" s="330"/>
      <c r="L11" s="330"/>
      <c r="M11" s="330"/>
      <c r="N11" s="210"/>
    </row>
    <row r="12" spans="1:14" ht="18.75" customHeight="1">
      <c r="A12" s="100" t="s">
        <v>124</v>
      </c>
      <c r="B12" s="320">
        <f>SUM(C12+D12+E12)</f>
        <v>1024400</v>
      </c>
      <c r="C12" s="318">
        <v>1024400</v>
      </c>
      <c r="D12" s="321">
        <v>0</v>
      </c>
      <c r="E12" s="321">
        <v>0</v>
      </c>
      <c r="F12" s="356"/>
      <c r="G12" s="330"/>
      <c r="H12" s="330"/>
      <c r="I12" s="330"/>
      <c r="J12" s="330"/>
      <c r="K12" s="330"/>
      <c r="L12" s="330"/>
      <c r="M12" s="330"/>
      <c r="N12" s="210"/>
    </row>
    <row r="13" spans="1:14" ht="18.75" customHeight="1">
      <c r="A13" s="98" t="s">
        <v>125</v>
      </c>
      <c r="B13" s="321">
        <v>0</v>
      </c>
      <c r="C13" s="321">
        <v>0</v>
      </c>
      <c r="D13" s="321">
        <v>0</v>
      </c>
      <c r="E13" s="320">
        <v>0</v>
      </c>
      <c r="F13" s="356"/>
      <c r="G13" s="330"/>
      <c r="H13" s="330"/>
      <c r="I13" s="330"/>
      <c r="J13" s="330"/>
      <c r="K13" s="330"/>
      <c r="L13" s="330"/>
      <c r="M13" s="330"/>
      <c r="N13" s="210"/>
    </row>
    <row r="14" spans="1:14" ht="18.75" customHeight="1">
      <c r="A14" s="100" t="s">
        <v>126</v>
      </c>
      <c r="B14" s="321">
        <v>0</v>
      </c>
      <c r="C14" s="321">
        <v>0</v>
      </c>
      <c r="D14" s="321">
        <v>0</v>
      </c>
      <c r="E14" s="320">
        <v>0</v>
      </c>
      <c r="F14" s="356"/>
      <c r="G14" s="330"/>
      <c r="H14" s="330"/>
      <c r="I14" s="330"/>
      <c r="J14" s="330"/>
      <c r="K14" s="330"/>
      <c r="L14" s="330"/>
      <c r="M14" s="330"/>
      <c r="N14" s="210"/>
    </row>
    <row r="15" spans="1:14" ht="18.75" customHeight="1">
      <c r="A15" s="100" t="s">
        <v>127</v>
      </c>
      <c r="B15" s="321">
        <v>0</v>
      </c>
      <c r="C15" s="321">
        <v>0</v>
      </c>
      <c r="D15" s="321">
        <v>0</v>
      </c>
      <c r="E15" s="318">
        <v>0</v>
      </c>
      <c r="F15" s="356"/>
      <c r="G15" s="330"/>
      <c r="H15" s="330"/>
      <c r="I15" s="330"/>
      <c r="J15" s="330"/>
      <c r="K15" s="330"/>
      <c r="L15" s="330"/>
      <c r="M15" s="330"/>
      <c r="N15" s="210"/>
    </row>
    <row r="16" spans="1:14" ht="18.75" customHeight="1">
      <c r="A16" s="100" t="s">
        <v>608</v>
      </c>
      <c r="B16" s="321">
        <v>0</v>
      </c>
      <c r="C16" s="321">
        <v>0</v>
      </c>
      <c r="D16" s="321">
        <v>0</v>
      </c>
      <c r="E16" s="318">
        <v>0</v>
      </c>
      <c r="F16" s="356"/>
      <c r="G16" s="330"/>
      <c r="H16" s="330"/>
      <c r="I16" s="330"/>
      <c r="J16" s="330"/>
      <c r="K16" s="330"/>
      <c r="L16" s="330"/>
      <c r="M16" s="330"/>
      <c r="N16" s="210"/>
    </row>
    <row r="17" spans="1:14" ht="18.75" customHeight="1">
      <c r="A17" s="100" t="s">
        <v>129</v>
      </c>
      <c r="B17" s="318">
        <f>SUM(C17:M17)</f>
        <v>407544</v>
      </c>
      <c r="C17" s="321">
        <v>0</v>
      </c>
      <c r="D17" s="318">
        <v>407544</v>
      </c>
      <c r="E17" s="318">
        <v>0</v>
      </c>
      <c r="F17" s="356"/>
      <c r="G17" s="330"/>
      <c r="H17" s="330"/>
      <c r="I17" s="330"/>
      <c r="J17" s="330"/>
      <c r="K17" s="330"/>
      <c r="L17" s="330"/>
      <c r="M17" s="330"/>
      <c r="N17" s="210"/>
    </row>
    <row r="18" spans="1:14" ht="18.75" customHeight="1">
      <c r="A18" s="100" t="s">
        <v>130</v>
      </c>
      <c r="B18" s="321">
        <v>0</v>
      </c>
      <c r="C18" s="318">
        <f>SUM(D18:N18)</f>
        <v>0</v>
      </c>
      <c r="D18" s="318">
        <v>0</v>
      </c>
      <c r="E18" s="318">
        <v>0</v>
      </c>
      <c r="F18" s="356"/>
      <c r="G18" s="330"/>
      <c r="H18" s="330"/>
      <c r="I18" s="330"/>
      <c r="J18" s="330"/>
      <c r="K18" s="330"/>
      <c r="L18" s="330"/>
      <c r="M18" s="330"/>
      <c r="N18" s="210"/>
    </row>
    <row r="19" spans="1:15" ht="19.5" thickBot="1">
      <c r="A19" s="342" t="s">
        <v>23</v>
      </c>
      <c r="B19" s="319">
        <f>SUM(B7:B18)</f>
        <v>2354428</v>
      </c>
      <c r="C19" s="319">
        <f>SUM(C6:C18)</f>
        <v>1024400</v>
      </c>
      <c r="D19" s="319">
        <f>SUM(D6:D18)</f>
        <v>407544</v>
      </c>
      <c r="E19" s="319">
        <f>SUM(E6:E18)</f>
        <v>922484</v>
      </c>
      <c r="F19" s="357"/>
      <c r="G19" s="333"/>
      <c r="H19" s="333"/>
      <c r="I19" s="333"/>
      <c r="J19" s="333"/>
      <c r="K19" s="333"/>
      <c r="L19" s="333"/>
      <c r="M19" s="333"/>
      <c r="N19" s="299"/>
      <c r="O19" s="297"/>
    </row>
    <row r="20" spans="1:14" ht="19.5" thickTop="1">
      <c r="A20" s="454"/>
      <c r="B20" s="356"/>
      <c r="C20" s="356"/>
      <c r="D20" s="356"/>
      <c r="E20" s="356"/>
      <c r="F20" s="330"/>
      <c r="G20" s="330"/>
      <c r="H20" s="330"/>
      <c r="I20" s="330"/>
      <c r="J20" s="330"/>
      <c r="K20" s="330"/>
      <c r="L20" s="330"/>
      <c r="M20" s="330"/>
      <c r="N20" s="210"/>
    </row>
    <row r="21" spans="1:14" ht="18.75">
      <c r="A21" s="328" t="s">
        <v>615</v>
      </c>
      <c r="B21" s="356">
        <v>2354428</v>
      </c>
      <c r="C21" s="356" t="s">
        <v>283</v>
      </c>
      <c r="D21" s="356"/>
      <c r="E21" s="356"/>
      <c r="F21" s="330"/>
      <c r="G21" s="330"/>
      <c r="H21" s="330"/>
      <c r="I21" s="330"/>
      <c r="J21" s="330"/>
      <c r="K21" s="330"/>
      <c r="L21" s="330"/>
      <c r="M21" s="330"/>
      <c r="N21" s="210"/>
    </row>
    <row r="22" spans="1:14" ht="19.5" thickBot="1">
      <c r="A22" s="433" t="s">
        <v>614</v>
      </c>
      <c r="B22" s="455">
        <v>2354428</v>
      </c>
      <c r="C22" s="357" t="s">
        <v>283</v>
      </c>
      <c r="D22" s="356"/>
      <c r="E22" s="356"/>
      <c r="F22" s="330"/>
      <c r="G22" s="330"/>
      <c r="H22" s="330"/>
      <c r="I22" s="330"/>
      <c r="J22" s="330"/>
      <c r="K22" s="330"/>
      <c r="L22" s="330"/>
      <c r="M22" s="330"/>
      <c r="N22" s="210"/>
    </row>
    <row r="23" spans="1:14" ht="19.5" thickTop="1">
      <c r="A23" s="454"/>
      <c r="B23" s="356"/>
      <c r="C23" s="456"/>
      <c r="D23" s="356"/>
      <c r="E23" s="356"/>
      <c r="F23" s="330"/>
      <c r="G23" s="330"/>
      <c r="H23" s="330"/>
      <c r="I23" s="330"/>
      <c r="J23" s="330"/>
      <c r="K23" s="330"/>
      <c r="L23" s="330"/>
      <c r="M23" s="330"/>
      <c r="N23" s="210"/>
    </row>
    <row r="24" spans="1:14" ht="18.75">
      <c r="A24" s="454"/>
      <c r="B24" s="356"/>
      <c r="C24" s="356"/>
      <c r="D24" s="356"/>
      <c r="E24" s="356"/>
      <c r="F24" s="330"/>
      <c r="G24" s="330"/>
      <c r="H24" s="330"/>
      <c r="I24" s="330"/>
      <c r="J24" s="330"/>
      <c r="K24" s="330"/>
      <c r="L24" s="330"/>
      <c r="M24" s="330"/>
      <c r="N24" s="210">
        <v>0</v>
      </c>
    </row>
    <row r="25" spans="1:14" ht="18.75">
      <c r="A25" s="96"/>
      <c r="B25" s="357"/>
      <c r="C25" s="357"/>
      <c r="D25" s="356"/>
      <c r="E25" s="356"/>
      <c r="F25" s="330"/>
      <c r="G25" s="330"/>
      <c r="H25" s="330"/>
      <c r="I25" s="330"/>
      <c r="J25" s="330"/>
      <c r="K25" s="330"/>
      <c r="L25" s="330"/>
      <c r="M25" s="330">
        <v>0</v>
      </c>
      <c r="N25" s="210"/>
    </row>
    <row r="26" spans="1:13" ht="15">
      <c r="A26" s="331"/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</row>
    <row r="27" spans="1:13" ht="15">
      <c r="A27" s="334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</row>
  </sheetData>
  <mergeCells count="5">
    <mergeCell ref="A4:A5"/>
    <mergeCell ref="B4:B5"/>
    <mergeCell ref="A1:E1"/>
    <mergeCell ref="A2:E2"/>
    <mergeCell ref="A3:E3"/>
  </mergeCells>
  <printOptions/>
  <pageMargins left="1.3385826771653544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H25"/>
  <sheetViews>
    <sheetView workbookViewId="0" topLeftCell="A10">
      <selection activeCell="A20" sqref="A20"/>
    </sheetView>
  </sheetViews>
  <sheetFormatPr defaultColWidth="9.140625" defaultRowHeight="12.75"/>
  <cols>
    <col min="1" max="1" width="50.140625" style="22" customWidth="1"/>
    <col min="2" max="2" width="9.28125" style="29" customWidth="1"/>
    <col min="3" max="3" width="16.57421875" style="29" customWidth="1"/>
    <col min="4" max="4" width="17.00390625" style="29" customWidth="1"/>
    <col min="5" max="7" width="9.140625" style="22" customWidth="1"/>
    <col min="8" max="8" width="13.57421875" style="22" customWidth="1"/>
    <col min="9" max="16384" width="9.140625" style="22" customWidth="1"/>
  </cols>
  <sheetData>
    <row r="1" spans="1:4" ht="21.75">
      <c r="A1" s="505" t="s">
        <v>14</v>
      </c>
      <c r="B1" s="505"/>
      <c r="C1" s="505"/>
      <c r="D1" s="505"/>
    </row>
    <row r="2" spans="1:4" ht="21.75">
      <c r="A2" s="484" t="s">
        <v>175</v>
      </c>
      <c r="B2" s="484"/>
      <c r="C2" s="484"/>
      <c r="D2" s="484"/>
    </row>
    <row r="3" spans="1:4" ht="21.75">
      <c r="A3" s="485" t="s">
        <v>234</v>
      </c>
      <c r="B3" s="485"/>
      <c r="C3" s="485"/>
      <c r="D3" s="485"/>
    </row>
    <row r="4" spans="1:4" ht="18.75">
      <c r="A4" s="96"/>
      <c r="B4" s="96"/>
      <c r="C4" s="96"/>
      <c r="D4" s="96"/>
    </row>
    <row r="5" spans="1:4" ht="22.5" customHeight="1">
      <c r="A5" s="45" t="s">
        <v>50</v>
      </c>
      <c r="B5" s="46" t="s">
        <v>65</v>
      </c>
      <c r="C5" s="97" t="s">
        <v>66</v>
      </c>
      <c r="D5" s="45" t="s">
        <v>67</v>
      </c>
    </row>
    <row r="6" spans="1:4" ht="18.75">
      <c r="A6" s="114" t="s">
        <v>235</v>
      </c>
      <c r="B6" s="112" t="s">
        <v>69</v>
      </c>
      <c r="C6" s="115">
        <v>16702</v>
      </c>
      <c r="D6" s="116"/>
    </row>
    <row r="7" spans="1:4" ht="18.75">
      <c r="A7" s="111" t="s">
        <v>176</v>
      </c>
      <c r="B7" s="112" t="s">
        <v>70</v>
      </c>
      <c r="C7" s="113">
        <v>43591.97</v>
      </c>
      <c r="D7" s="113"/>
    </row>
    <row r="8" spans="1:4" ht="18.75">
      <c r="A8" s="98" t="s">
        <v>177</v>
      </c>
      <c r="B8" s="99" t="s">
        <v>71</v>
      </c>
      <c r="C8" s="27">
        <v>4011735.85</v>
      </c>
      <c r="D8" s="27"/>
    </row>
    <row r="9" spans="1:4" ht="18.75">
      <c r="A9" s="100" t="s">
        <v>178</v>
      </c>
      <c r="B9" s="101" t="s">
        <v>71</v>
      </c>
      <c r="C9" s="102">
        <v>1279938.63</v>
      </c>
      <c r="D9" s="102"/>
    </row>
    <row r="10" spans="1:4" ht="18.75">
      <c r="A10" s="100" t="s">
        <v>179</v>
      </c>
      <c r="B10" s="101" t="s">
        <v>72</v>
      </c>
      <c r="C10" s="102">
        <v>500000</v>
      </c>
      <c r="D10" s="102"/>
    </row>
    <row r="11" spans="1:4" ht="18.75">
      <c r="A11" s="100" t="s">
        <v>180</v>
      </c>
      <c r="B11" s="101" t="s">
        <v>71</v>
      </c>
      <c r="C11" s="102">
        <v>9942725.86</v>
      </c>
      <c r="D11" s="102"/>
    </row>
    <row r="12" spans="1:4" ht="18.75">
      <c r="A12" s="100" t="s">
        <v>17</v>
      </c>
      <c r="B12" s="104" t="s">
        <v>77</v>
      </c>
      <c r="C12" s="103">
        <v>20473</v>
      </c>
      <c r="D12" s="102"/>
    </row>
    <row r="13" spans="1:4" ht="18.75">
      <c r="A13" s="100" t="s">
        <v>426</v>
      </c>
      <c r="B13" s="101" t="s">
        <v>73</v>
      </c>
      <c r="C13" s="102"/>
      <c r="D13" s="102">
        <v>842001</v>
      </c>
    </row>
    <row r="14" spans="1:4" ht="18.75">
      <c r="A14" s="100" t="s">
        <v>427</v>
      </c>
      <c r="B14" s="104" t="s">
        <v>77</v>
      </c>
      <c r="C14" s="102"/>
      <c r="D14" s="102">
        <v>650000</v>
      </c>
    </row>
    <row r="15" spans="1:4" ht="18.75">
      <c r="A15" s="105" t="s">
        <v>428</v>
      </c>
      <c r="B15" s="101" t="s">
        <v>74</v>
      </c>
      <c r="C15" s="102"/>
      <c r="D15" s="102">
        <v>1424225.8</v>
      </c>
    </row>
    <row r="16" spans="1:4" ht="18.75">
      <c r="A16" s="105" t="s">
        <v>68</v>
      </c>
      <c r="B16" s="101" t="s">
        <v>75</v>
      </c>
      <c r="C16" s="102"/>
      <c r="D16" s="102">
        <v>7605522.22</v>
      </c>
    </row>
    <row r="17" spans="1:8" ht="18.75">
      <c r="A17" s="106" t="s">
        <v>61</v>
      </c>
      <c r="B17" s="107" t="s">
        <v>76</v>
      </c>
      <c r="C17" s="102"/>
      <c r="D17" s="102">
        <v>5293418.29</v>
      </c>
      <c r="H17" s="29"/>
    </row>
    <row r="18" spans="2:8" ht="19.5" thickBot="1">
      <c r="B18" s="108"/>
      <c r="C18" s="50">
        <f>SUM(C6:C17)</f>
        <v>15815167.309999999</v>
      </c>
      <c r="D18" s="50">
        <f>SUM(D7:D17)</f>
        <v>15815167.309999999</v>
      </c>
      <c r="H18" s="29"/>
    </row>
    <row r="19" spans="3:8" ht="19.5" thickTop="1">
      <c r="C19" s="22"/>
      <c r="D19" s="22"/>
      <c r="H19" s="29"/>
    </row>
    <row r="20" spans="3:8" ht="18.75">
      <c r="C20" s="22"/>
      <c r="D20" s="22"/>
      <c r="H20" s="29"/>
    </row>
    <row r="21" spans="3:4" ht="18.75">
      <c r="C21" s="22"/>
      <c r="D21" s="22"/>
    </row>
    <row r="22" spans="1:4" ht="18.75">
      <c r="A22" s="22" t="s">
        <v>735</v>
      </c>
      <c r="B22" s="460" t="s">
        <v>736</v>
      </c>
      <c r="C22" s="460"/>
      <c r="D22" s="460"/>
    </row>
    <row r="23" spans="1:4" ht="18.75">
      <c r="A23" s="488" t="s">
        <v>737</v>
      </c>
      <c r="B23" s="488"/>
      <c r="C23" s="488"/>
      <c r="D23" s="488"/>
    </row>
    <row r="24" spans="1:4" ht="18.75">
      <c r="A24" s="488" t="s">
        <v>738</v>
      </c>
      <c r="B24" s="488"/>
      <c r="C24" s="488"/>
      <c r="D24" s="488"/>
    </row>
    <row r="25" spans="1:4" ht="18.75">
      <c r="A25" s="488" t="s">
        <v>236</v>
      </c>
      <c r="B25" s="488"/>
      <c r="C25" s="488"/>
      <c r="D25" s="488"/>
    </row>
  </sheetData>
  <mergeCells count="7">
    <mergeCell ref="A23:D23"/>
    <mergeCell ref="A24:D24"/>
    <mergeCell ref="A25:D25"/>
    <mergeCell ref="A1:D1"/>
    <mergeCell ref="A2:D2"/>
    <mergeCell ref="A3:D3"/>
    <mergeCell ref="B22:D22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O44"/>
  <sheetViews>
    <sheetView tabSelected="1" workbookViewId="0" topLeftCell="A4">
      <selection activeCell="J46" sqref="J46"/>
    </sheetView>
  </sheetViews>
  <sheetFormatPr defaultColWidth="9.140625" defaultRowHeight="12.75"/>
  <cols>
    <col min="1" max="1" width="13.57421875" style="296" customWidth="1"/>
    <col min="2" max="2" width="12.00390625" style="298" customWidth="1"/>
    <col min="3" max="3" width="12.28125" style="298" customWidth="1"/>
    <col min="4" max="4" width="11.28125" style="298" customWidth="1"/>
    <col min="5" max="5" width="9.140625" style="298" customWidth="1"/>
    <col min="6" max="6" width="11.28125" style="298" customWidth="1"/>
    <col min="7" max="7" width="10.00390625" style="298" customWidth="1"/>
    <col min="8" max="8" width="11.28125" style="298" customWidth="1"/>
    <col min="9" max="9" width="10.140625" style="298" customWidth="1"/>
    <col min="10" max="10" width="9.7109375" style="298" customWidth="1"/>
    <col min="11" max="11" width="9.140625" style="298" customWidth="1"/>
    <col min="12" max="12" width="11.421875" style="298" customWidth="1"/>
    <col min="13" max="13" width="12.00390625" style="298" customWidth="1"/>
    <col min="14" max="14" width="9.421875" style="298" customWidth="1"/>
    <col min="15" max="16384" width="10.7109375" style="296" customWidth="1"/>
  </cols>
  <sheetData>
    <row r="1" spans="1:14" ht="18.75">
      <c r="A1" s="579" t="s">
        <v>14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</row>
    <row r="2" spans="1:14" ht="18.75" customHeight="1">
      <c r="A2" s="580" t="s">
        <v>607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</row>
    <row r="3" spans="1:14" ht="18.75">
      <c r="A3" s="520" t="s">
        <v>260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</row>
    <row r="4" spans="1:14" ht="15">
      <c r="A4" s="581" t="s">
        <v>50</v>
      </c>
      <c r="B4" s="583" t="s">
        <v>79</v>
      </c>
      <c r="C4" s="585" t="s">
        <v>23</v>
      </c>
      <c r="D4" s="186" t="s">
        <v>148</v>
      </c>
      <c r="E4" s="186" t="s">
        <v>150</v>
      </c>
      <c r="F4" s="583" t="s">
        <v>152</v>
      </c>
      <c r="G4" s="583" t="s">
        <v>153</v>
      </c>
      <c r="H4" s="186" t="s">
        <v>154</v>
      </c>
      <c r="I4" s="186" t="s">
        <v>156</v>
      </c>
      <c r="J4" s="186" t="s">
        <v>158</v>
      </c>
      <c r="K4" s="583" t="s">
        <v>168</v>
      </c>
      <c r="L4" s="583" t="s">
        <v>169</v>
      </c>
      <c r="M4" s="583" t="s">
        <v>120</v>
      </c>
      <c r="N4" s="587"/>
    </row>
    <row r="5" spans="1:14" ht="15">
      <c r="A5" s="582"/>
      <c r="B5" s="584"/>
      <c r="C5" s="586"/>
      <c r="D5" s="187" t="s">
        <v>149</v>
      </c>
      <c r="E5" s="187" t="s">
        <v>151</v>
      </c>
      <c r="F5" s="584"/>
      <c r="G5" s="584"/>
      <c r="H5" s="187" t="s">
        <v>155</v>
      </c>
      <c r="I5" s="187" t="s">
        <v>157</v>
      </c>
      <c r="J5" s="187" t="s">
        <v>159</v>
      </c>
      <c r="K5" s="584"/>
      <c r="L5" s="584"/>
      <c r="M5" s="584"/>
      <c r="N5" s="587"/>
    </row>
    <row r="6" spans="1:14" ht="15">
      <c r="A6" s="322" t="s">
        <v>160</v>
      </c>
      <c r="B6" s="323"/>
      <c r="C6" s="324"/>
      <c r="D6" s="325"/>
      <c r="E6" s="324"/>
      <c r="F6" s="324"/>
      <c r="G6" s="324"/>
      <c r="H6" s="324"/>
      <c r="I6" s="324"/>
      <c r="J6" s="324"/>
      <c r="K6" s="324"/>
      <c r="L6" s="324"/>
      <c r="M6" s="324"/>
      <c r="N6" s="210"/>
    </row>
    <row r="7" spans="1:14" ht="13.5" customHeight="1">
      <c r="A7" s="306" t="s">
        <v>120</v>
      </c>
      <c r="B7" s="307">
        <v>1800196</v>
      </c>
      <c r="C7" s="308">
        <f aca="true" t="shared" si="0" ref="C7:C14">SUM(D7:N7)</f>
        <v>1475354</v>
      </c>
      <c r="D7" s="309">
        <v>0</v>
      </c>
      <c r="E7" s="308">
        <v>0</v>
      </c>
      <c r="F7" s="308">
        <v>0</v>
      </c>
      <c r="G7" s="308">
        <v>0</v>
      </c>
      <c r="H7" s="308">
        <v>0</v>
      </c>
      <c r="I7" s="308">
        <v>0</v>
      </c>
      <c r="J7" s="303">
        <v>0</v>
      </c>
      <c r="K7" s="303">
        <v>0</v>
      </c>
      <c r="L7" s="303">
        <v>0</v>
      </c>
      <c r="M7" s="303">
        <v>1475354</v>
      </c>
      <c r="N7" s="210"/>
    </row>
    <row r="8" spans="1:14" ht="13.5" customHeight="1">
      <c r="A8" s="300" t="s">
        <v>452</v>
      </c>
      <c r="B8" s="303">
        <v>0</v>
      </c>
      <c r="C8" s="301">
        <f t="shared" si="0"/>
        <v>4400836</v>
      </c>
      <c r="D8" s="303">
        <v>0</v>
      </c>
      <c r="E8" s="303">
        <v>0</v>
      </c>
      <c r="F8" s="303">
        <v>0</v>
      </c>
      <c r="G8" s="303">
        <v>0</v>
      </c>
      <c r="H8" s="303">
        <v>0</v>
      </c>
      <c r="I8" s="303">
        <v>0</v>
      </c>
      <c r="J8" s="303">
        <v>0</v>
      </c>
      <c r="K8" s="303">
        <v>0</v>
      </c>
      <c r="L8" s="303">
        <v>0</v>
      </c>
      <c r="M8" s="301">
        <v>4400836</v>
      </c>
      <c r="N8" s="210"/>
    </row>
    <row r="9" spans="1:14" ht="14.25" customHeight="1">
      <c r="A9" s="302" t="s">
        <v>121</v>
      </c>
      <c r="B9" s="303">
        <v>4416807</v>
      </c>
      <c r="C9" s="303">
        <f t="shared" si="0"/>
        <v>4231668</v>
      </c>
      <c r="D9" s="303">
        <v>3842308</v>
      </c>
      <c r="E9" s="303">
        <v>0</v>
      </c>
      <c r="F9" s="303">
        <v>0</v>
      </c>
      <c r="G9" s="303">
        <v>0</v>
      </c>
      <c r="H9" s="303">
        <v>389360</v>
      </c>
      <c r="I9" s="303">
        <v>0</v>
      </c>
      <c r="J9" s="303">
        <v>0</v>
      </c>
      <c r="K9" s="303">
        <v>0</v>
      </c>
      <c r="L9" s="303">
        <v>0</v>
      </c>
      <c r="M9" s="303">
        <v>0</v>
      </c>
      <c r="N9" s="210"/>
    </row>
    <row r="10" spans="1:14" ht="14.25" customHeight="1">
      <c r="A10" s="300" t="s">
        <v>122</v>
      </c>
      <c r="B10" s="301">
        <v>134424</v>
      </c>
      <c r="C10" s="301">
        <f t="shared" si="0"/>
        <v>130620</v>
      </c>
      <c r="D10" s="301">
        <v>130620</v>
      </c>
      <c r="E10" s="301">
        <v>0</v>
      </c>
      <c r="F10" s="301">
        <v>0</v>
      </c>
      <c r="G10" s="301">
        <v>0</v>
      </c>
      <c r="H10" s="301">
        <v>0</v>
      </c>
      <c r="I10" s="301">
        <v>0</v>
      </c>
      <c r="J10" s="301">
        <v>0</v>
      </c>
      <c r="K10" s="301">
        <v>0</v>
      </c>
      <c r="L10" s="301">
        <v>0</v>
      </c>
      <c r="M10" s="301">
        <v>0</v>
      </c>
      <c r="N10" s="210"/>
    </row>
    <row r="11" spans="1:14" ht="14.25" customHeight="1">
      <c r="A11" s="302" t="s">
        <v>123</v>
      </c>
      <c r="B11" s="303">
        <v>1062777</v>
      </c>
      <c r="C11" s="303">
        <f t="shared" si="0"/>
        <v>615720</v>
      </c>
      <c r="D11" s="303">
        <v>456780</v>
      </c>
      <c r="E11" s="303">
        <v>0</v>
      </c>
      <c r="F11" s="303">
        <v>2940</v>
      </c>
      <c r="G11" s="303">
        <v>0</v>
      </c>
      <c r="H11" s="303">
        <v>156000</v>
      </c>
      <c r="I11" s="303">
        <v>0</v>
      </c>
      <c r="J11" s="303">
        <v>0</v>
      </c>
      <c r="K11" s="303">
        <v>0</v>
      </c>
      <c r="L11" s="303">
        <v>0</v>
      </c>
      <c r="M11" s="303">
        <v>0</v>
      </c>
      <c r="N11" s="210"/>
    </row>
    <row r="12" spans="1:14" ht="14.25" customHeight="1">
      <c r="A12" s="302" t="s">
        <v>447</v>
      </c>
      <c r="B12" s="303">
        <v>0</v>
      </c>
      <c r="C12" s="303">
        <f t="shared" si="0"/>
        <v>206720</v>
      </c>
      <c r="D12" s="303">
        <v>0</v>
      </c>
      <c r="E12" s="303">
        <v>0</v>
      </c>
      <c r="F12" s="303">
        <v>206720</v>
      </c>
      <c r="G12" s="303">
        <v>0</v>
      </c>
      <c r="H12" s="303">
        <v>0</v>
      </c>
      <c r="I12" s="303">
        <v>0</v>
      </c>
      <c r="J12" s="303">
        <v>0</v>
      </c>
      <c r="K12" s="303">
        <v>0</v>
      </c>
      <c r="L12" s="303">
        <v>0</v>
      </c>
      <c r="M12" s="303">
        <v>0</v>
      </c>
      <c r="N12" s="210"/>
    </row>
    <row r="13" spans="1:14" ht="14.25" customHeight="1">
      <c r="A13" s="300" t="s">
        <v>25</v>
      </c>
      <c r="B13" s="301">
        <v>1510600</v>
      </c>
      <c r="C13" s="301">
        <f t="shared" si="0"/>
        <v>1193310</v>
      </c>
      <c r="D13" s="301">
        <v>1067471</v>
      </c>
      <c r="E13" s="301">
        <v>0</v>
      </c>
      <c r="F13" s="301">
        <v>0</v>
      </c>
      <c r="G13" s="301">
        <v>0</v>
      </c>
      <c r="H13" s="301">
        <v>125839</v>
      </c>
      <c r="I13" s="301">
        <v>0</v>
      </c>
      <c r="J13" s="301">
        <v>0</v>
      </c>
      <c r="K13" s="301">
        <v>0</v>
      </c>
      <c r="L13" s="301">
        <v>0</v>
      </c>
      <c r="M13" s="301">
        <v>0</v>
      </c>
      <c r="N13" s="210"/>
    </row>
    <row r="14" spans="1:14" ht="14.25" customHeight="1">
      <c r="A14" s="302" t="s">
        <v>124</v>
      </c>
      <c r="B14" s="303">
        <v>2435360</v>
      </c>
      <c r="C14" s="303">
        <f t="shared" si="0"/>
        <v>2937196.5</v>
      </c>
      <c r="D14" s="303">
        <v>843912.5</v>
      </c>
      <c r="E14" s="303">
        <v>60685</v>
      </c>
      <c r="F14" s="303">
        <v>298860</v>
      </c>
      <c r="G14" s="303">
        <v>55382</v>
      </c>
      <c r="H14" s="303">
        <v>1329837</v>
      </c>
      <c r="I14" s="303">
        <v>257050</v>
      </c>
      <c r="J14" s="303">
        <v>81470</v>
      </c>
      <c r="K14" s="303">
        <v>10000</v>
      </c>
      <c r="L14" s="303">
        <v>0</v>
      </c>
      <c r="M14" s="303">
        <v>0</v>
      </c>
      <c r="N14" s="210"/>
    </row>
    <row r="15" spans="1:14" ht="14.25" customHeight="1">
      <c r="A15" s="302" t="s">
        <v>448</v>
      </c>
      <c r="B15" s="303">
        <v>0</v>
      </c>
      <c r="C15" s="303">
        <v>10000</v>
      </c>
      <c r="D15" s="303">
        <v>0</v>
      </c>
      <c r="E15" s="303">
        <v>0</v>
      </c>
      <c r="F15" s="303">
        <v>0</v>
      </c>
      <c r="G15" s="303">
        <v>0</v>
      </c>
      <c r="H15" s="303">
        <v>0</v>
      </c>
      <c r="I15" s="303">
        <v>10000</v>
      </c>
      <c r="J15" s="303">
        <v>0</v>
      </c>
      <c r="K15" s="303">
        <v>0</v>
      </c>
      <c r="L15" s="303">
        <v>0</v>
      </c>
      <c r="M15" s="303">
        <v>0</v>
      </c>
      <c r="N15" s="210"/>
    </row>
    <row r="16" spans="1:14" ht="14.25" customHeight="1">
      <c r="A16" s="300" t="s">
        <v>125</v>
      </c>
      <c r="B16" s="301">
        <v>766686</v>
      </c>
      <c r="C16" s="303">
        <f aca="true" t="shared" si="1" ref="C16:C21">SUM(D16:N16)</f>
        <v>666466.5</v>
      </c>
      <c r="D16" s="301">
        <v>315748.05</v>
      </c>
      <c r="E16" s="301">
        <v>0</v>
      </c>
      <c r="F16" s="301">
        <v>76511.45</v>
      </c>
      <c r="G16" s="301">
        <v>0</v>
      </c>
      <c r="H16" s="301">
        <v>60782</v>
      </c>
      <c r="I16" s="301">
        <v>0</v>
      </c>
      <c r="J16" s="301">
        <v>0</v>
      </c>
      <c r="K16" s="303">
        <v>4950</v>
      </c>
      <c r="L16" s="301">
        <v>208475</v>
      </c>
      <c r="M16" s="301">
        <v>0</v>
      </c>
      <c r="N16" s="210"/>
    </row>
    <row r="17" spans="1:14" ht="14.25" customHeight="1">
      <c r="A17" s="302" t="s">
        <v>449</v>
      </c>
      <c r="B17" s="303">
        <v>0</v>
      </c>
      <c r="C17" s="303">
        <f t="shared" si="1"/>
        <v>12000</v>
      </c>
      <c r="D17" s="303">
        <v>0</v>
      </c>
      <c r="E17" s="303">
        <v>0</v>
      </c>
      <c r="F17" s="303">
        <v>12000</v>
      </c>
      <c r="G17" s="303">
        <v>0</v>
      </c>
      <c r="H17" s="303">
        <v>0</v>
      </c>
      <c r="I17" s="303">
        <v>0</v>
      </c>
      <c r="J17" s="303">
        <v>0</v>
      </c>
      <c r="K17" s="303">
        <v>0</v>
      </c>
      <c r="L17" s="303">
        <v>0</v>
      </c>
      <c r="M17" s="303">
        <v>0</v>
      </c>
      <c r="N17" s="210"/>
    </row>
    <row r="18" spans="1:14" ht="14.25" customHeight="1">
      <c r="A18" s="300" t="s">
        <v>126</v>
      </c>
      <c r="B18" s="301">
        <v>1116500</v>
      </c>
      <c r="C18" s="301">
        <f t="shared" si="1"/>
        <v>1067199.43</v>
      </c>
      <c r="D18" s="301">
        <v>186134.78</v>
      </c>
      <c r="E18" s="301">
        <v>0</v>
      </c>
      <c r="F18" s="303">
        <v>0</v>
      </c>
      <c r="G18" s="301">
        <v>0</v>
      </c>
      <c r="H18" s="303">
        <v>0</v>
      </c>
      <c r="I18" s="303">
        <v>0</v>
      </c>
      <c r="J18" s="301">
        <v>0</v>
      </c>
      <c r="K18" s="301">
        <v>0</v>
      </c>
      <c r="L18" s="301">
        <v>881064.65</v>
      </c>
      <c r="M18" s="301">
        <v>0</v>
      </c>
      <c r="N18" s="210"/>
    </row>
    <row r="19" spans="1:14" ht="14.25" customHeight="1">
      <c r="A19" s="302" t="s">
        <v>127</v>
      </c>
      <c r="B19" s="303">
        <v>200000</v>
      </c>
      <c r="C19" s="303">
        <f t="shared" si="1"/>
        <v>140000</v>
      </c>
      <c r="D19" s="303">
        <v>30000</v>
      </c>
      <c r="E19" s="303">
        <v>0</v>
      </c>
      <c r="F19" s="303">
        <v>0</v>
      </c>
      <c r="G19" s="303">
        <v>110000</v>
      </c>
      <c r="H19" s="301">
        <v>0</v>
      </c>
      <c r="I19" s="301">
        <v>0</v>
      </c>
      <c r="J19" s="303">
        <v>0</v>
      </c>
      <c r="K19" s="303">
        <v>0</v>
      </c>
      <c r="L19" s="303">
        <v>0</v>
      </c>
      <c r="M19" s="303">
        <v>0</v>
      </c>
      <c r="N19" s="210"/>
    </row>
    <row r="20" spans="1:14" ht="14.25" customHeight="1">
      <c r="A20" s="302" t="s">
        <v>450</v>
      </c>
      <c r="B20" s="303">
        <v>250500</v>
      </c>
      <c r="C20" s="303">
        <f t="shared" si="1"/>
        <v>225400</v>
      </c>
      <c r="D20" s="303">
        <v>162400</v>
      </c>
      <c r="E20" s="303">
        <v>0</v>
      </c>
      <c r="F20" s="301">
        <v>0</v>
      </c>
      <c r="G20" s="303">
        <v>0</v>
      </c>
      <c r="H20" s="303">
        <v>63000</v>
      </c>
      <c r="I20" s="303">
        <v>0</v>
      </c>
      <c r="J20" s="303">
        <v>0</v>
      </c>
      <c r="K20" s="303">
        <v>0</v>
      </c>
      <c r="L20" s="303">
        <v>0</v>
      </c>
      <c r="M20" s="303">
        <v>0</v>
      </c>
      <c r="N20" s="210"/>
    </row>
    <row r="21" spans="1:14" ht="14.25" customHeight="1">
      <c r="A21" s="302" t="s">
        <v>453</v>
      </c>
      <c r="B21" s="303">
        <v>1794000</v>
      </c>
      <c r="C21" s="303">
        <f t="shared" si="1"/>
        <v>2180444</v>
      </c>
      <c r="D21" s="303">
        <v>0</v>
      </c>
      <c r="E21" s="303">
        <v>0</v>
      </c>
      <c r="F21" s="303">
        <v>0</v>
      </c>
      <c r="G21" s="303">
        <v>0</v>
      </c>
      <c r="H21" s="303">
        <v>1456900</v>
      </c>
      <c r="I21" s="303">
        <v>0</v>
      </c>
      <c r="J21" s="303">
        <v>0</v>
      </c>
      <c r="K21" s="303">
        <v>0</v>
      </c>
      <c r="L21" s="303">
        <v>723544</v>
      </c>
      <c r="M21" s="303">
        <v>0</v>
      </c>
      <c r="N21" s="210"/>
    </row>
    <row r="22" spans="1:14" ht="14.25" customHeight="1">
      <c r="A22" s="302" t="s">
        <v>444</v>
      </c>
      <c r="B22" s="303">
        <v>0</v>
      </c>
      <c r="C22" s="303">
        <v>0</v>
      </c>
      <c r="D22" s="303">
        <v>0</v>
      </c>
      <c r="E22" s="303">
        <v>0</v>
      </c>
      <c r="F22" s="303">
        <v>0</v>
      </c>
      <c r="G22" s="303">
        <v>0</v>
      </c>
      <c r="H22" s="303">
        <v>0</v>
      </c>
      <c r="I22" s="303">
        <v>0</v>
      </c>
      <c r="J22" s="303">
        <v>0</v>
      </c>
      <c r="K22" s="303">
        <v>0</v>
      </c>
      <c r="L22" s="303">
        <v>0</v>
      </c>
      <c r="M22" s="303">
        <v>0</v>
      </c>
      <c r="N22" s="210"/>
    </row>
    <row r="23" spans="1:14" ht="14.25" customHeight="1">
      <c r="A23" s="302" t="s">
        <v>453</v>
      </c>
      <c r="B23" s="303">
        <v>0</v>
      </c>
      <c r="C23" s="303">
        <f>SUM(D23:N23)</f>
        <v>1287741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303">
        <v>1287741</v>
      </c>
      <c r="M23" s="303">
        <v>0</v>
      </c>
      <c r="N23" s="210"/>
    </row>
    <row r="24" spans="1:14" ht="14.25" customHeight="1">
      <c r="A24" s="302" t="s">
        <v>454</v>
      </c>
      <c r="B24" s="303">
        <v>0</v>
      </c>
      <c r="C24" s="303">
        <v>0</v>
      </c>
      <c r="D24" s="303">
        <v>0</v>
      </c>
      <c r="E24" s="303">
        <v>0</v>
      </c>
      <c r="F24" s="303">
        <v>0</v>
      </c>
      <c r="G24" s="303">
        <v>0</v>
      </c>
      <c r="H24" s="303">
        <v>0</v>
      </c>
      <c r="I24" s="303">
        <v>0</v>
      </c>
      <c r="J24" s="303">
        <v>0</v>
      </c>
      <c r="K24" s="303">
        <v>0</v>
      </c>
      <c r="L24" s="303">
        <v>0</v>
      </c>
      <c r="M24" s="303">
        <v>0</v>
      </c>
      <c r="N24" s="210"/>
    </row>
    <row r="25" spans="1:14" ht="14.25" customHeight="1">
      <c r="A25" s="302" t="s">
        <v>130</v>
      </c>
      <c r="B25" s="303">
        <v>2512150</v>
      </c>
      <c r="C25" s="303">
        <f>SUM(D25:N25)</f>
        <v>2510684.95</v>
      </c>
      <c r="D25" s="303">
        <v>0</v>
      </c>
      <c r="E25" s="303">
        <v>0</v>
      </c>
      <c r="F25" s="303">
        <v>2510684.95</v>
      </c>
      <c r="G25" s="303">
        <v>0</v>
      </c>
      <c r="H25" s="303">
        <v>0</v>
      </c>
      <c r="I25" s="303">
        <v>0</v>
      </c>
      <c r="J25" s="303">
        <v>0</v>
      </c>
      <c r="K25" s="303">
        <v>0</v>
      </c>
      <c r="L25" s="303">
        <v>0</v>
      </c>
      <c r="M25" s="303">
        <v>0</v>
      </c>
      <c r="N25" s="210"/>
    </row>
    <row r="26" spans="1:15" ht="16.5" thickBot="1">
      <c r="A26" s="304" t="s">
        <v>23</v>
      </c>
      <c r="B26" s="305">
        <f>SUM(B7:B25)</f>
        <v>18000000</v>
      </c>
      <c r="C26" s="305">
        <f aca="true" t="shared" si="2" ref="C26:M26">SUM(C6:C25)</f>
        <v>23291360.38</v>
      </c>
      <c r="D26" s="305">
        <f t="shared" si="2"/>
        <v>7035374.33</v>
      </c>
      <c r="E26" s="305">
        <f t="shared" si="2"/>
        <v>60685</v>
      </c>
      <c r="F26" s="305">
        <f t="shared" si="2"/>
        <v>3107716.4000000004</v>
      </c>
      <c r="G26" s="305">
        <f t="shared" si="2"/>
        <v>165382</v>
      </c>
      <c r="H26" s="305">
        <f t="shared" si="2"/>
        <v>3581718</v>
      </c>
      <c r="I26" s="305">
        <f t="shared" si="2"/>
        <v>267050</v>
      </c>
      <c r="J26" s="305">
        <f t="shared" si="2"/>
        <v>81470</v>
      </c>
      <c r="K26" s="305">
        <f t="shared" si="2"/>
        <v>14950</v>
      </c>
      <c r="L26" s="305">
        <f t="shared" si="2"/>
        <v>3100824.65</v>
      </c>
      <c r="M26" s="305">
        <f t="shared" si="2"/>
        <v>5876190</v>
      </c>
      <c r="N26" s="299"/>
      <c r="O26" s="297"/>
    </row>
    <row r="27" spans="1:14" ht="15.75" thickTop="1">
      <c r="A27" s="322" t="s">
        <v>161</v>
      </c>
      <c r="B27" s="307"/>
      <c r="C27" s="308"/>
      <c r="D27" s="309"/>
      <c r="E27" s="308"/>
      <c r="F27" s="308"/>
      <c r="G27" s="308"/>
      <c r="H27" s="308"/>
      <c r="I27" s="308"/>
      <c r="J27" s="308"/>
      <c r="K27" s="308"/>
      <c r="L27" s="308"/>
      <c r="M27" s="308"/>
      <c r="N27" s="210"/>
    </row>
    <row r="28" spans="1:14" ht="14.25" customHeight="1">
      <c r="A28" s="306" t="s">
        <v>162</v>
      </c>
      <c r="B28" s="307">
        <v>304000</v>
      </c>
      <c r="C28" s="308">
        <v>321833.69</v>
      </c>
      <c r="D28" s="309">
        <v>0</v>
      </c>
      <c r="E28" s="309">
        <v>0</v>
      </c>
      <c r="F28" s="309">
        <v>0</v>
      </c>
      <c r="G28" s="309">
        <v>0</v>
      </c>
      <c r="H28" s="309">
        <v>0</v>
      </c>
      <c r="I28" s="309">
        <v>0</v>
      </c>
      <c r="J28" s="309">
        <v>0</v>
      </c>
      <c r="K28" s="309">
        <v>0</v>
      </c>
      <c r="L28" s="309">
        <v>0</v>
      </c>
      <c r="M28" s="308">
        <v>0</v>
      </c>
      <c r="N28" s="210"/>
    </row>
    <row r="29" spans="1:14" ht="15" customHeight="1">
      <c r="A29" s="302" t="s">
        <v>456</v>
      </c>
      <c r="B29" s="303">
        <v>45100</v>
      </c>
      <c r="C29" s="303">
        <v>78766.53</v>
      </c>
      <c r="D29" s="310">
        <v>0</v>
      </c>
      <c r="E29" s="303">
        <v>0</v>
      </c>
      <c r="F29" s="310">
        <v>0</v>
      </c>
      <c r="G29" s="310">
        <v>0</v>
      </c>
      <c r="H29" s="310">
        <v>0</v>
      </c>
      <c r="I29" s="310">
        <v>0</v>
      </c>
      <c r="J29" s="310">
        <v>0</v>
      </c>
      <c r="K29" s="310">
        <v>0</v>
      </c>
      <c r="L29" s="310">
        <v>0</v>
      </c>
      <c r="M29" s="303">
        <v>0</v>
      </c>
      <c r="N29" s="210"/>
    </row>
    <row r="30" spans="1:14" ht="15">
      <c r="A30" s="300" t="s">
        <v>455</v>
      </c>
      <c r="B30" s="310">
        <v>0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01"/>
      <c r="N30" s="210"/>
    </row>
    <row r="31" spans="1:14" ht="15">
      <c r="A31" s="302" t="s">
        <v>164</v>
      </c>
      <c r="B31" s="303">
        <v>62000</v>
      </c>
      <c r="C31" s="303">
        <v>69374.49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03">
        <v>0</v>
      </c>
      <c r="N31" s="210"/>
    </row>
    <row r="32" spans="1:14" ht="15">
      <c r="A32" s="302" t="s">
        <v>457</v>
      </c>
      <c r="B32" s="303">
        <v>960000</v>
      </c>
      <c r="C32" s="303">
        <v>720332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03">
        <v>0</v>
      </c>
      <c r="M32" s="303">
        <v>0</v>
      </c>
      <c r="N32" s="210"/>
    </row>
    <row r="33" spans="1:14" ht="15">
      <c r="A33" s="302" t="s">
        <v>165</v>
      </c>
      <c r="B33" s="303">
        <v>84100</v>
      </c>
      <c r="C33" s="303">
        <v>188642.1</v>
      </c>
      <c r="D33" s="310">
        <v>0</v>
      </c>
      <c r="E33" s="310">
        <v>0</v>
      </c>
      <c r="F33" s="310">
        <v>0</v>
      </c>
      <c r="G33" s="310">
        <v>0</v>
      </c>
      <c r="H33" s="310">
        <v>0</v>
      </c>
      <c r="I33" s="310">
        <v>0</v>
      </c>
      <c r="J33" s="310">
        <v>0</v>
      </c>
      <c r="K33" s="310">
        <v>0</v>
      </c>
      <c r="L33" s="310">
        <v>0</v>
      </c>
      <c r="M33" s="303">
        <v>0</v>
      </c>
      <c r="N33" s="210"/>
    </row>
    <row r="34" spans="1:14" ht="15">
      <c r="A34" s="302" t="s">
        <v>166</v>
      </c>
      <c r="B34" s="303">
        <v>8312000</v>
      </c>
      <c r="C34" s="303">
        <v>11005564.44</v>
      </c>
      <c r="D34" s="310">
        <v>0</v>
      </c>
      <c r="E34" s="310">
        <v>0</v>
      </c>
      <c r="F34" s="310">
        <v>0</v>
      </c>
      <c r="G34" s="310">
        <v>0</v>
      </c>
      <c r="H34" s="310">
        <v>0</v>
      </c>
      <c r="I34" s="310">
        <v>0</v>
      </c>
      <c r="J34" s="310">
        <v>0</v>
      </c>
      <c r="K34" s="310">
        <v>0</v>
      </c>
      <c r="L34" s="310">
        <v>0</v>
      </c>
      <c r="M34" s="303">
        <v>0</v>
      </c>
      <c r="N34" s="210"/>
    </row>
    <row r="35" spans="1:14" ht="15">
      <c r="A35" s="302" t="s">
        <v>167</v>
      </c>
      <c r="B35" s="303">
        <v>8232800</v>
      </c>
      <c r="C35" s="303">
        <v>7424732</v>
      </c>
      <c r="D35" s="310">
        <v>0</v>
      </c>
      <c r="E35" s="310">
        <v>0</v>
      </c>
      <c r="F35" s="310">
        <v>0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v>0</v>
      </c>
      <c r="M35" s="303">
        <v>0</v>
      </c>
      <c r="N35" s="210"/>
    </row>
    <row r="36" spans="1:14" ht="15">
      <c r="A36" s="311" t="s">
        <v>22</v>
      </c>
      <c r="B36" s="312">
        <v>0</v>
      </c>
      <c r="C36" s="301">
        <v>5917297</v>
      </c>
      <c r="D36" s="313">
        <v>0</v>
      </c>
      <c r="E36" s="313">
        <v>0</v>
      </c>
      <c r="F36" s="313">
        <v>0</v>
      </c>
      <c r="G36" s="313">
        <v>0</v>
      </c>
      <c r="H36" s="313">
        <v>0</v>
      </c>
      <c r="I36" s="313">
        <v>0</v>
      </c>
      <c r="J36" s="313">
        <v>0</v>
      </c>
      <c r="K36" s="313">
        <v>0</v>
      </c>
      <c r="L36" s="313">
        <v>0</v>
      </c>
      <c r="M36" s="312">
        <v>0</v>
      </c>
      <c r="N36" s="210">
        <v>0</v>
      </c>
    </row>
    <row r="37" spans="1:14" ht="15.75" thickBot="1">
      <c r="A37" s="304" t="s">
        <v>23</v>
      </c>
      <c r="B37" s="305">
        <f>SUM(B28:B36)</f>
        <v>18000000</v>
      </c>
      <c r="C37" s="305">
        <f>SUM(C28:C36)</f>
        <v>25726542.25</v>
      </c>
      <c r="D37" s="313">
        <v>0</v>
      </c>
      <c r="E37" s="313">
        <v>0</v>
      </c>
      <c r="F37" s="313">
        <v>0</v>
      </c>
      <c r="G37" s="313">
        <v>0</v>
      </c>
      <c r="H37" s="313">
        <v>0</v>
      </c>
      <c r="I37" s="313">
        <v>0</v>
      </c>
      <c r="J37" s="313">
        <v>0</v>
      </c>
      <c r="K37" s="313">
        <v>0</v>
      </c>
      <c r="L37" s="313">
        <v>0</v>
      </c>
      <c r="M37" s="312">
        <v>0</v>
      </c>
      <c r="N37" s="210"/>
    </row>
    <row r="38" spans="1:13" ht="15.75" thickTop="1">
      <c r="A38" s="314" t="s">
        <v>170</v>
      </c>
      <c r="B38" s="315"/>
      <c r="C38" s="312">
        <f>SUM(C37-C26)</f>
        <v>2435181.870000001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</row>
    <row r="39" spans="1:13" ht="21.75">
      <c r="A39" s="578" t="s">
        <v>263</v>
      </c>
      <c r="B39" s="530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0"/>
    </row>
    <row r="40" spans="1:13" ht="21.75">
      <c r="A40" s="480"/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</row>
    <row r="41" spans="1:13" ht="21.75">
      <c r="A41" s="480"/>
      <c r="B41" s="576" t="s">
        <v>63</v>
      </c>
      <c r="C41" s="576"/>
      <c r="D41" s="576"/>
      <c r="E41" s="576"/>
      <c r="F41" s="576" t="s">
        <v>63</v>
      </c>
      <c r="G41" s="576"/>
      <c r="H41" s="576"/>
      <c r="I41" s="576"/>
      <c r="J41" s="576" t="s">
        <v>63</v>
      </c>
      <c r="K41" s="576"/>
      <c r="L41" s="576"/>
      <c r="M41" s="576"/>
    </row>
    <row r="42" spans="1:13" ht="21.75">
      <c r="A42" s="480"/>
      <c r="B42" s="577" t="s">
        <v>730</v>
      </c>
      <c r="C42" s="577"/>
      <c r="D42" s="577"/>
      <c r="E42" s="577"/>
      <c r="F42" s="577" t="s">
        <v>12</v>
      </c>
      <c r="G42" s="577"/>
      <c r="H42" s="577"/>
      <c r="I42" s="577"/>
      <c r="J42" s="577" t="s">
        <v>13</v>
      </c>
      <c r="K42" s="577"/>
      <c r="L42" s="577"/>
      <c r="M42" s="577"/>
    </row>
    <row r="43" spans="1:13" ht="21.75">
      <c r="A43" s="480"/>
      <c r="B43" s="576" t="s">
        <v>323</v>
      </c>
      <c r="C43" s="576"/>
      <c r="D43" s="576"/>
      <c r="E43" s="576"/>
      <c r="F43" s="576" t="s">
        <v>732</v>
      </c>
      <c r="G43" s="576"/>
      <c r="H43" s="576"/>
      <c r="I43" s="576"/>
      <c r="J43" s="576" t="s">
        <v>2</v>
      </c>
      <c r="K43" s="576"/>
      <c r="L43" s="576"/>
      <c r="M43" s="576"/>
    </row>
    <row r="44" spans="1:13" ht="21.75">
      <c r="A44" s="480"/>
      <c r="B44" s="576" t="s">
        <v>731</v>
      </c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</row>
  </sheetData>
  <mergeCells count="25">
    <mergeCell ref="A1:N1"/>
    <mergeCell ref="A2:N2"/>
    <mergeCell ref="A3:N3"/>
    <mergeCell ref="A4:A5"/>
    <mergeCell ref="B4:B5"/>
    <mergeCell ref="C4:C5"/>
    <mergeCell ref="F4:F5"/>
    <mergeCell ref="G4:G5"/>
    <mergeCell ref="K4:K5"/>
    <mergeCell ref="L4:L5"/>
    <mergeCell ref="M4:M5"/>
    <mergeCell ref="N4:N5"/>
    <mergeCell ref="A39:M39"/>
    <mergeCell ref="B41:E41"/>
    <mergeCell ref="F41:I41"/>
    <mergeCell ref="J41:M41"/>
    <mergeCell ref="B44:E44"/>
    <mergeCell ref="F44:I44"/>
    <mergeCell ref="J44:M44"/>
    <mergeCell ref="B42:E42"/>
    <mergeCell ref="F42:I42"/>
    <mergeCell ref="J42:M42"/>
    <mergeCell ref="B43:E43"/>
    <mergeCell ref="F43:I43"/>
    <mergeCell ref="J43:M43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26"/>
  <sheetViews>
    <sheetView zoomScale="80" zoomScaleNormal="80" workbookViewId="0" topLeftCell="A1">
      <selection activeCell="A10" sqref="A10"/>
    </sheetView>
  </sheetViews>
  <sheetFormatPr defaultColWidth="9.140625" defaultRowHeight="12.75"/>
  <cols>
    <col min="1" max="1" width="44.57421875" style="1" customWidth="1"/>
    <col min="2" max="2" width="14.8515625" style="16" customWidth="1"/>
    <col min="3" max="3" width="17.8515625" style="16" customWidth="1"/>
    <col min="4" max="4" width="35.140625" style="1" customWidth="1"/>
    <col min="5" max="5" width="0.9921875" style="16" customWidth="1"/>
    <col min="6" max="6" width="15.140625" style="16" customWidth="1"/>
    <col min="7" max="7" width="18.421875" style="16" customWidth="1"/>
    <col min="8" max="10" width="9.140625" style="1" customWidth="1"/>
    <col min="11" max="11" width="13.57421875" style="1" customWidth="1"/>
    <col min="12" max="16384" width="9.140625" style="1" customWidth="1"/>
  </cols>
  <sheetData>
    <row r="1" spans="1:7" ht="21.75">
      <c r="A1" s="505" t="s">
        <v>173</v>
      </c>
      <c r="B1" s="505"/>
      <c r="C1" s="505"/>
      <c r="D1" s="505"/>
      <c r="E1" s="505"/>
      <c r="F1" s="505"/>
      <c r="G1" s="505"/>
    </row>
    <row r="2" spans="1:7" ht="21.75">
      <c r="A2" s="484" t="s">
        <v>15</v>
      </c>
      <c r="B2" s="484"/>
      <c r="C2" s="484"/>
      <c r="D2" s="484"/>
      <c r="E2" s="484"/>
      <c r="F2" s="484"/>
      <c r="G2" s="484"/>
    </row>
    <row r="3" spans="1:7" ht="21.75">
      <c r="A3" s="485" t="s">
        <v>620</v>
      </c>
      <c r="B3" s="485"/>
      <c r="C3" s="485"/>
      <c r="D3" s="485"/>
      <c r="E3" s="485"/>
      <c r="F3" s="485"/>
      <c r="G3" s="485"/>
    </row>
    <row r="4" spans="1:7" ht="21.75">
      <c r="A4" s="286" t="s">
        <v>16</v>
      </c>
      <c r="B4" s="3"/>
      <c r="C4" s="20"/>
      <c r="D4" s="287" t="s">
        <v>60</v>
      </c>
      <c r="E4" s="4"/>
      <c r="F4" s="5"/>
      <c r="G4" s="6"/>
    </row>
    <row r="5" spans="1:7" ht="22.5" thickBot="1">
      <c r="A5" s="7" t="s">
        <v>621</v>
      </c>
      <c r="B5" s="8"/>
      <c r="C5" s="21">
        <v>6369881.89</v>
      </c>
      <c r="D5" s="10" t="s">
        <v>622</v>
      </c>
      <c r="E5" s="11"/>
      <c r="F5" s="12"/>
      <c r="G5" s="9">
        <f>C5</f>
        <v>6369881.89</v>
      </c>
    </row>
    <row r="6" spans="1:8" ht="22.5" thickTop="1">
      <c r="A6" s="22" t="s">
        <v>17</v>
      </c>
      <c r="B6" s="23"/>
      <c r="C6" s="24">
        <v>20473</v>
      </c>
      <c r="D6" s="22" t="s">
        <v>426</v>
      </c>
      <c r="E6" s="25"/>
      <c r="F6" s="26"/>
      <c r="G6" s="23">
        <v>842001</v>
      </c>
      <c r="H6" s="22"/>
    </row>
    <row r="7" spans="1:8" ht="21.75">
      <c r="A7" s="22" t="s">
        <v>18</v>
      </c>
      <c r="B7" s="27"/>
      <c r="C7" s="28"/>
      <c r="D7" s="22" t="s">
        <v>427</v>
      </c>
      <c r="E7" s="25"/>
      <c r="F7" s="26"/>
      <c r="G7" s="23">
        <v>650000</v>
      </c>
      <c r="H7" s="22"/>
    </row>
    <row r="8" spans="1:8" ht="21.75">
      <c r="A8" s="22" t="s">
        <v>213</v>
      </c>
      <c r="B8" s="27">
        <v>16702</v>
      </c>
      <c r="C8" s="28"/>
      <c r="D8" s="22" t="s">
        <v>429</v>
      </c>
      <c r="E8" s="25"/>
      <c r="F8" s="26"/>
      <c r="G8" s="23">
        <v>1424225.8</v>
      </c>
      <c r="H8" s="22"/>
    </row>
    <row r="9" spans="1:8" ht="21.75">
      <c r="A9" s="22" t="s">
        <v>214</v>
      </c>
      <c r="B9" s="28">
        <v>43591.97</v>
      </c>
      <c r="C9" s="28"/>
      <c r="D9" s="22" t="s">
        <v>61</v>
      </c>
      <c r="E9" s="25"/>
      <c r="F9" s="26"/>
      <c r="G9" s="23">
        <v>5293418.29</v>
      </c>
      <c r="H9" s="22"/>
    </row>
    <row r="10" spans="1:8" ht="21.75">
      <c r="A10" s="22" t="s">
        <v>215</v>
      </c>
      <c r="B10" s="28">
        <v>4011735.85</v>
      </c>
      <c r="C10" s="28"/>
      <c r="D10" s="22" t="s">
        <v>549</v>
      </c>
      <c r="E10" s="25"/>
      <c r="F10" s="27">
        <v>5433325.96</v>
      </c>
      <c r="G10" s="29"/>
      <c r="H10" s="22"/>
    </row>
    <row r="11" spans="1:8" ht="21.75">
      <c r="A11" s="22" t="s">
        <v>216</v>
      </c>
      <c r="B11" s="28">
        <v>1279938.63</v>
      </c>
      <c r="C11" s="28"/>
      <c r="D11" s="30" t="s">
        <v>550</v>
      </c>
      <c r="E11" s="25"/>
      <c r="F11" s="25">
        <v>4789609.87</v>
      </c>
      <c r="G11" s="23"/>
      <c r="H11" s="22"/>
    </row>
    <row r="12" spans="1:8" ht="21.75">
      <c r="A12" s="22" t="s">
        <v>217</v>
      </c>
      <c r="B12" s="28">
        <v>500000</v>
      </c>
      <c r="C12" s="28"/>
      <c r="D12" s="22" t="s">
        <v>257</v>
      </c>
      <c r="E12" s="26"/>
      <c r="F12" s="27">
        <v>935242.86</v>
      </c>
      <c r="G12" s="23"/>
      <c r="H12" s="22"/>
    </row>
    <row r="13" spans="1:8" ht="21.75">
      <c r="A13" s="22" t="s">
        <v>218</v>
      </c>
      <c r="B13" s="31">
        <v>9942725.86</v>
      </c>
      <c r="C13" s="31">
        <f>SUM(B8:B13)</f>
        <v>15794694.309999999</v>
      </c>
      <c r="D13" s="22" t="s">
        <v>258</v>
      </c>
      <c r="E13" s="32"/>
      <c r="F13" s="27">
        <v>79</v>
      </c>
      <c r="G13" s="26"/>
      <c r="H13" s="22"/>
    </row>
    <row r="14" spans="1:8" ht="21.75">
      <c r="A14" s="22"/>
      <c r="B14" s="33"/>
      <c r="C14" s="33"/>
      <c r="D14" s="22" t="s">
        <v>219</v>
      </c>
      <c r="E14" s="32"/>
      <c r="F14" s="27">
        <v>7000</v>
      </c>
      <c r="G14" s="26"/>
      <c r="H14" s="22"/>
    </row>
    <row r="15" spans="1:8" ht="21.75">
      <c r="A15" s="22"/>
      <c r="B15" s="28"/>
      <c r="C15" s="28"/>
      <c r="D15" s="30" t="s">
        <v>220</v>
      </c>
      <c r="E15" s="29"/>
      <c r="F15" s="27">
        <v>1197402.47</v>
      </c>
      <c r="G15" s="26"/>
      <c r="H15" s="22"/>
    </row>
    <row r="16" spans="1:8" ht="21.75">
      <c r="A16" s="22"/>
      <c r="B16" s="28"/>
      <c r="C16" s="28"/>
      <c r="D16" s="22" t="s">
        <v>221</v>
      </c>
      <c r="E16" s="29"/>
      <c r="F16" s="27">
        <v>7905</v>
      </c>
      <c r="G16" s="26"/>
      <c r="H16" s="22"/>
    </row>
    <row r="17" spans="1:8" ht="21.75">
      <c r="A17" s="22"/>
      <c r="B17" s="27"/>
      <c r="C17" s="28"/>
      <c r="D17" s="34" t="s">
        <v>222</v>
      </c>
      <c r="E17" s="29"/>
      <c r="F17" s="35">
        <v>2354428</v>
      </c>
      <c r="G17" s="26"/>
      <c r="H17" s="22"/>
    </row>
    <row r="18" spans="1:8" ht="21.75">
      <c r="A18" s="22"/>
      <c r="B18" s="27"/>
      <c r="C18" s="28"/>
      <c r="D18" s="22" t="s">
        <v>548</v>
      </c>
      <c r="E18" s="29"/>
      <c r="F18" s="27"/>
      <c r="G18" s="26">
        <f>SUM(F10+F11+F12+F13+F14-F15-F16-F17)</f>
        <v>7605522.219999999</v>
      </c>
      <c r="H18" s="22"/>
    </row>
    <row r="19" spans="1:8" ht="21.75">
      <c r="A19" s="22"/>
      <c r="B19" s="27"/>
      <c r="C19" s="28"/>
      <c r="D19" s="22" t="s">
        <v>586</v>
      </c>
      <c r="E19" s="29"/>
      <c r="F19" s="27"/>
      <c r="G19" s="26"/>
      <c r="H19" s="22"/>
    </row>
    <row r="20" spans="1:8" ht="22.5" thickBot="1">
      <c r="A20" s="22"/>
      <c r="B20" s="27"/>
      <c r="C20" s="36">
        <f>SUM(C6+C13)</f>
        <v>15815167.309999999</v>
      </c>
      <c r="D20" s="30"/>
      <c r="E20" s="29"/>
      <c r="F20" s="27"/>
      <c r="G20" s="37">
        <f>SUM(G6:G18)</f>
        <v>15815167.309999999</v>
      </c>
      <c r="H20" s="22"/>
    </row>
    <row r="21" spans="2:11" ht="22.5" thickTop="1">
      <c r="B21" s="14"/>
      <c r="C21" s="13"/>
      <c r="D21" s="17"/>
      <c r="F21" s="14"/>
      <c r="K21" s="16"/>
    </row>
    <row r="22" spans="2:11" ht="21.75">
      <c r="B22" s="12"/>
      <c r="C22" s="12"/>
      <c r="D22" s="17"/>
      <c r="F22" s="12"/>
      <c r="K22" s="16"/>
    </row>
    <row r="23" spans="1:11" ht="21.75">
      <c r="A23" s="1" t="s">
        <v>171</v>
      </c>
      <c r="C23" s="1" t="s">
        <v>63</v>
      </c>
      <c r="E23" s="1" t="s">
        <v>62</v>
      </c>
      <c r="F23" s="1"/>
      <c r="K23" s="16"/>
    </row>
    <row r="24" spans="1:11" ht="21.75">
      <c r="A24" s="1" t="s">
        <v>225</v>
      </c>
      <c r="C24" s="1" t="s">
        <v>226</v>
      </c>
      <c r="E24" s="1" t="s">
        <v>228</v>
      </c>
      <c r="F24" s="1"/>
      <c r="K24" s="16"/>
    </row>
    <row r="25" spans="1:6" ht="21.75">
      <c r="A25" s="1" t="s">
        <v>223</v>
      </c>
      <c r="C25" s="1" t="s">
        <v>64</v>
      </c>
      <c r="E25" s="1" t="s">
        <v>227</v>
      </c>
      <c r="F25" s="1"/>
    </row>
    <row r="26" ht="21.75">
      <c r="A26" s="1" t="s">
        <v>224</v>
      </c>
    </row>
  </sheetData>
  <mergeCells count="3">
    <mergeCell ref="A1:G1"/>
    <mergeCell ref="A2:G2"/>
    <mergeCell ref="A3:G3"/>
  </mergeCells>
  <printOptions/>
  <pageMargins left="0" right="0" top="0.3937007874015748" bottom="0" header="0.196850393700787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workbookViewId="0" topLeftCell="A10">
      <selection activeCell="F29" sqref="F29"/>
    </sheetView>
  </sheetViews>
  <sheetFormatPr defaultColWidth="9.140625" defaultRowHeight="12.75"/>
  <cols>
    <col min="1" max="1" width="29.00390625" style="15" customWidth="1"/>
    <col min="2" max="2" width="18.57421875" style="79" customWidth="1"/>
    <col min="3" max="3" width="17.8515625" style="15" customWidth="1"/>
    <col min="4" max="4" width="17.7109375" style="15" customWidth="1"/>
    <col min="5" max="5" width="19.00390625" style="79" customWidth="1"/>
    <col min="6" max="6" width="21.421875" style="15" customWidth="1"/>
    <col min="7" max="7" width="18.7109375" style="79" customWidth="1"/>
    <col min="8" max="16384" width="9.140625" style="15" customWidth="1"/>
  </cols>
  <sheetData>
    <row r="1" spans="1:7" ht="19.5">
      <c r="A1" s="461" t="s">
        <v>367</v>
      </c>
      <c r="B1" s="462"/>
      <c r="C1" s="462"/>
      <c r="D1" s="462"/>
      <c r="E1" s="462"/>
      <c r="F1" s="462"/>
      <c r="G1" s="462"/>
    </row>
    <row r="2" spans="1:7" ht="21.75">
      <c r="A2" s="505" t="s">
        <v>173</v>
      </c>
      <c r="B2" s="505"/>
      <c r="C2" s="505"/>
      <c r="D2" s="505"/>
      <c r="E2" s="505"/>
      <c r="F2" s="505"/>
      <c r="G2" s="505"/>
    </row>
    <row r="3" spans="1:7" ht="21.75" customHeight="1">
      <c r="A3" s="505" t="s">
        <v>26</v>
      </c>
      <c r="B3" s="505"/>
      <c r="C3" s="505"/>
      <c r="D3" s="505"/>
      <c r="E3" s="505"/>
      <c r="F3" s="505"/>
      <c r="G3" s="505"/>
    </row>
    <row r="4" spans="1:7" ht="21.75">
      <c r="A4" s="446" t="s">
        <v>232</v>
      </c>
      <c r="B4" s="446"/>
      <c r="C4" s="446"/>
      <c r="D4" s="446"/>
      <c r="E4" s="446"/>
      <c r="F4" s="446"/>
      <c r="G4" s="446"/>
    </row>
    <row r="5" spans="1:7" ht="19.5">
      <c r="A5" s="52" t="s">
        <v>27</v>
      </c>
      <c r="B5" s="53" t="s">
        <v>28</v>
      </c>
      <c r="C5" s="52" t="s">
        <v>29</v>
      </c>
      <c r="D5" s="52" t="s">
        <v>30</v>
      </c>
      <c r="E5" s="53" t="s">
        <v>31</v>
      </c>
      <c r="F5" s="52" t="s">
        <v>32</v>
      </c>
      <c r="G5" s="53" t="s">
        <v>21</v>
      </c>
    </row>
    <row r="6" spans="1:7" ht="19.5">
      <c r="A6" s="54" t="s">
        <v>33</v>
      </c>
      <c r="B6" s="55">
        <f>SUM(B7:B9)</f>
        <v>2385977.39</v>
      </c>
      <c r="C6" s="56">
        <f>SUM(C7:C8)</f>
        <v>0</v>
      </c>
      <c r="D6" s="56">
        <f>SUM(D7:D8)</f>
        <v>0</v>
      </c>
      <c r="E6" s="55">
        <f>SUM(E7:E9)</f>
        <v>2385977.39</v>
      </c>
      <c r="F6" s="57" t="s">
        <v>55</v>
      </c>
      <c r="G6" s="58">
        <v>4683957.5</v>
      </c>
    </row>
    <row r="7" spans="1:7" ht="20.25" customHeight="1">
      <c r="A7" s="57" t="s">
        <v>34</v>
      </c>
      <c r="B7" s="58">
        <v>0</v>
      </c>
      <c r="C7" s="58">
        <v>0</v>
      </c>
      <c r="D7" s="58">
        <v>0</v>
      </c>
      <c r="E7" s="58">
        <f>B7+C7-D7</f>
        <v>0</v>
      </c>
      <c r="F7" s="59" t="s">
        <v>56</v>
      </c>
      <c r="G7" s="60"/>
    </row>
    <row r="8" spans="1:7" ht="19.5">
      <c r="A8" s="59" t="s">
        <v>35</v>
      </c>
      <c r="B8" s="60">
        <v>2018000</v>
      </c>
      <c r="C8" s="60">
        <v>0</v>
      </c>
      <c r="D8" s="61">
        <v>0</v>
      </c>
      <c r="E8" s="60">
        <f>B8+C8-D8</f>
        <v>2018000</v>
      </c>
      <c r="F8" s="62" t="s">
        <v>57</v>
      </c>
      <c r="G8" s="60">
        <v>869227</v>
      </c>
    </row>
    <row r="9" spans="1:7" ht="19.5">
      <c r="A9" s="63" t="s">
        <v>186</v>
      </c>
      <c r="B9" s="64">
        <v>367977.39</v>
      </c>
      <c r="C9" s="60">
        <v>0</v>
      </c>
      <c r="D9" s="60">
        <v>0</v>
      </c>
      <c r="E9" s="60">
        <f>B9+C9-D9</f>
        <v>367977.39</v>
      </c>
      <c r="F9" s="15" t="s">
        <v>187</v>
      </c>
      <c r="G9" s="60">
        <v>816697.39</v>
      </c>
    </row>
    <row r="10" spans="1:7" ht="19.5">
      <c r="A10" s="54" t="s">
        <v>36</v>
      </c>
      <c r="B10" s="55">
        <f>SUM(B11:B24)</f>
        <v>3758504.5</v>
      </c>
      <c r="C10" s="65">
        <f>SUM(C11:C24)</f>
        <v>225400</v>
      </c>
      <c r="D10" s="65">
        <f>SUM(D11:D24)</f>
        <v>0</v>
      </c>
      <c r="E10" s="66">
        <f>SUM(E11:E24)</f>
        <v>3983904.5</v>
      </c>
      <c r="F10" s="59"/>
      <c r="G10" s="60"/>
    </row>
    <row r="11" spans="1:7" ht="19.5">
      <c r="A11" s="57" t="s">
        <v>37</v>
      </c>
      <c r="B11" s="58">
        <v>152757</v>
      </c>
      <c r="C11" s="67">
        <v>39000</v>
      </c>
      <c r="D11" s="68">
        <v>0</v>
      </c>
      <c r="E11" s="58">
        <f aca="true" t="shared" si="0" ref="E11:E16">SUM(B11+C11-D11)</f>
        <v>191757</v>
      </c>
      <c r="F11" s="59"/>
      <c r="G11" s="60"/>
    </row>
    <row r="12" spans="1:7" ht="19.5">
      <c r="A12" s="59" t="s">
        <v>38</v>
      </c>
      <c r="B12" s="60">
        <v>71350</v>
      </c>
      <c r="C12" s="69">
        <v>0</v>
      </c>
      <c r="D12" s="70">
        <v>0</v>
      </c>
      <c r="E12" s="60">
        <f t="shared" si="0"/>
        <v>71350</v>
      </c>
      <c r="F12" s="59"/>
      <c r="G12" s="60"/>
    </row>
    <row r="13" spans="1:7" ht="19.5">
      <c r="A13" s="59" t="s">
        <v>39</v>
      </c>
      <c r="B13" s="60">
        <v>563000</v>
      </c>
      <c r="C13" s="70">
        <v>34400</v>
      </c>
      <c r="D13" s="69">
        <v>0</v>
      </c>
      <c r="E13" s="71">
        <f t="shared" si="0"/>
        <v>597400</v>
      </c>
      <c r="F13" s="59"/>
      <c r="G13" s="60"/>
    </row>
    <row r="14" spans="1:7" ht="19.5">
      <c r="A14" s="59" t="s">
        <v>40</v>
      </c>
      <c r="B14" s="60">
        <v>1325256</v>
      </c>
      <c r="C14" s="70">
        <v>0</v>
      </c>
      <c r="D14" s="69">
        <v>0</v>
      </c>
      <c r="E14" s="71">
        <f t="shared" si="0"/>
        <v>1325256</v>
      </c>
      <c r="F14" s="59"/>
      <c r="G14" s="60"/>
    </row>
    <row r="15" spans="1:7" ht="19.5">
      <c r="A15" s="59" t="s">
        <v>41</v>
      </c>
      <c r="B15" s="60">
        <v>396700</v>
      </c>
      <c r="C15" s="70">
        <v>0</v>
      </c>
      <c r="D15" s="69">
        <v>0</v>
      </c>
      <c r="E15" s="71">
        <f t="shared" si="0"/>
        <v>396700</v>
      </c>
      <c r="F15" s="59"/>
      <c r="G15" s="60"/>
    </row>
    <row r="16" spans="1:7" ht="19.5">
      <c r="A16" s="59" t="s">
        <v>42</v>
      </c>
      <c r="B16" s="60">
        <v>137200</v>
      </c>
      <c r="C16" s="70">
        <v>0</v>
      </c>
      <c r="D16" s="69">
        <v>0</v>
      </c>
      <c r="E16" s="71">
        <f t="shared" si="0"/>
        <v>137200</v>
      </c>
      <c r="F16" s="59"/>
      <c r="G16" s="60"/>
    </row>
    <row r="17" spans="1:7" ht="19.5">
      <c r="A17" s="59" t="s">
        <v>174</v>
      </c>
      <c r="B17" s="60">
        <v>317000</v>
      </c>
      <c r="C17" s="70">
        <v>0</v>
      </c>
      <c r="D17" s="69">
        <v>0</v>
      </c>
      <c r="E17" s="71">
        <f aca="true" t="shared" si="1" ref="E17:E24">SUM(B17+C17-D17)</f>
        <v>317000</v>
      </c>
      <c r="F17" s="59"/>
      <c r="G17" s="60"/>
    </row>
    <row r="18" spans="1:7" ht="19.5">
      <c r="A18" s="59" t="s">
        <v>43</v>
      </c>
      <c r="B18" s="60">
        <v>98400</v>
      </c>
      <c r="C18" s="70">
        <v>0</v>
      </c>
      <c r="D18" s="69">
        <v>0</v>
      </c>
      <c r="E18" s="71">
        <f t="shared" si="1"/>
        <v>98400</v>
      </c>
      <c r="F18" s="59"/>
      <c r="G18" s="60"/>
    </row>
    <row r="19" spans="1:7" ht="19.5">
      <c r="A19" s="59" t="s">
        <v>44</v>
      </c>
      <c r="B19" s="60">
        <v>61650</v>
      </c>
      <c r="C19" s="70">
        <v>0</v>
      </c>
      <c r="D19" s="69">
        <v>0</v>
      </c>
      <c r="E19" s="71">
        <f t="shared" si="1"/>
        <v>61650</v>
      </c>
      <c r="F19" s="59"/>
      <c r="G19" s="60"/>
    </row>
    <row r="20" spans="1:7" ht="19.5">
      <c r="A20" s="59" t="s">
        <v>45</v>
      </c>
      <c r="B20" s="60">
        <v>81650</v>
      </c>
      <c r="C20" s="70">
        <v>0</v>
      </c>
      <c r="D20" s="69">
        <v>0</v>
      </c>
      <c r="E20" s="71">
        <f t="shared" si="1"/>
        <v>81650</v>
      </c>
      <c r="F20" s="59"/>
      <c r="G20" s="60"/>
    </row>
    <row r="21" spans="1:7" ht="19.5">
      <c r="A21" s="59" t="s">
        <v>46</v>
      </c>
      <c r="B21" s="60">
        <v>465641.5</v>
      </c>
      <c r="C21" s="70">
        <v>152000</v>
      </c>
      <c r="D21" s="69">
        <v>0</v>
      </c>
      <c r="E21" s="71">
        <f t="shared" si="1"/>
        <v>617641.5</v>
      </c>
      <c r="F21" s="59"/>
      <c r="G21" s="60"/>
    </row>
    <row r="22" spans="1:7" ht="19.5">
      <c r="A22" s="59" t="s">
        <v>47</v>
      </c>
      <c r="B22" s="60">
        <v>7800</v>
      </c>
      <c r="C22" s="70">
        <v>0</v>
      </c>
      <c r="D22" s="69">
        <v>0</v>
      </c>
      <c r="E22" s="71">
        <f t="shared" si="1"/>
        <v>7800</v>
      </c>
      <c r="F22" s="59"/>
      <c r="G22" s="60"/>
    </row>
    <row r="23" spans="1:7" ht="19.5">
      <c r="A23" s="59" t="s">
        <v>48</v>
      </c>
      <c r="B23" s="60">
        <v>16100</v>
      </c>
      <c r="C23" s="70">
        <v>0</v>
      </c>
      <c r="D23" s="69">
        <v>0</v>
      </c>
      <c r="E23" s="71">
        <f t="shared" si="1"/>
        <v>16100</v>
      </c>
      <c r="F23" s="59"/>
      <c r="G23" s="60"/>
    </row>
    <row r="24" spans="1:7" ht="19.5">
      <c r="A24" s="63" t="s">
        <v>49</v>
      </c>
      <c r="B24" s="64">
        <v>64000</v>
      </c>
      <c r="C24" s="72">
        <v>0</v>
      </c>
      <c r="D24" s="69">
        <v>0</v>
      </c>
      <c r="E24" s="73">
        <f t="shared" si="1"/>
        <v>64000</v>
      </c>
      <c r="F24" s="59"/>
      <c r="G24" s="74"/>
    </row>
    <row r="25" spans="1:7" ht="20.25" thickBot="1">
      <c r="A25" s="51"/>
      <c r="B25" s="75">
        <f>SUM(B6+B10)</f>
        <v>6144481.890000001</v>
      </c>
      <c r="C25" s="76">
        <f>SUM(C6+C10)</f>
        <v>225400</v>
      </c>
      <c r="D25" s="75">
        <f>SUM(D6+D10)</f>
        <v>0</v>
      </c>
      <c r="E25" s="77">
        <f>SUM(E6+E10)</f>
        <v>6369881.890000001</v>
      </c>
      <c r="F25" s="78"/>
      <c r="G25" s="75">
        <f>SUM(G6:G24)</f>
        <v>6369881.89</v>
      </c>
    </row>
    <row r="26" spans="1:7" ht="20.25" thickTop="1">
      <c r="A26" s="15" t="s">
        <v>59</v>
      </c>
      <c r="C26" s="447" t="s">
        <v>147</v>
      </c>
      <c r="D26" s="447"/>
      <c r="F26" s="447" t="s">
        <v>54</v>
      </c>
      <c r="G26" s="447"/>
    </row>
    <row r="27" spans="1:6" ht="19.5">
      <c r="A27" s="447" t="s">
        <v>742</v>
      </c>
      <c r="B27" s="447"/>
      <c r="C27" s="15" t="s">
        <v>740</v>
      </c>
      <c r="F27" s="15" t="s">
        <v>743</v>
      </c>
    </row>
    <row r="28" spans="1:6" ht="19.5">
      <c r="A28" s="15" t="s">
        <v>223</v>
      </c>
      <c r="C28" s="15" t="s">
        <v>739</v>
      </c>
      <c r="F28" s="15" t="s">
        <v>741</v>
      </c>
    </row>
    <row r="29" spans="1:2" ht="19.5">
      <c r="A29" s="463" t="s">
        <v>229</v>
      </c>
      <c r="B29" s="463"/>
    </row>
  </sheetData>
  <mergeCells count="8">
    <mergeCell ref="A1:G1"/>
    <mergeCell ref="A29:B29"/>
    <mergeCell ref="A2:G2"/>
    <mergeCell ref="A3:G3"/>
    <mergeCell ref="A4:G4"/>
    <mergeCell ref="C26:D26"/>
    <mergeCell ref="F26:G26"/>
    <mergeCell ref="A27:B27"/>
  </mergeCells>
  <printOptions/>
  <pageMargins left="0.3937007874015748" right="0.35433070866141736" top="0.2755905511811024" bottom="0" header="0.1574803149606299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24"/>
  <sheetViews>
    <sheetView zoomScale="80" zoomScaleNormal="80" workbookViewId="0" topLeftCell="A4">
      <selection activeCell="B8" sqref="B8"/>
    </sheetView>
  </sheetViews>
  <sheetFormatPr defaultColWidth="9.140625" defaultRowHeight="12.75"/>
  <cols>
    <col min="1" max="1" width="8.140625" style="80" customWidth="1"/>
    <col min="2" max="2" width="28.57421875" style="80" customWidth="1"/>
    <col min="3" max="3" width="15.8515625" style="80" customWidth="1"/>
    <col min="4" max="4" width="17.140625" style="80" customWidth="1"/>
    <col min="5" max="5" width="8.7109375" style="95" customWidth="1"/>
    <col min="6" max="6" width="31.57421875" style="80" customWidth="1"/>
    <col min="7" max="7" width="15.140625" style="80" customWidth="1"/>
    <col min="8" max="8" width="17.28125" style="94" customWidth="1"/>
    <col min="9" max="16384" width="9.140625" style="80" customWidth="1"/>
  </cols>
  <sheetData>
    <row r="1" spans="1:8" ht="24">
      <c r="A1" s="485" t="s">
        <v>231</v>
      </c>
      <c r="B1" s="485"/>
      <c r="C1" s="485"/>
      <c r="D1" s="485"/>
      <c r="E1" s="485"/>
      <c r="F1" s="485"/>
      <c r="G1" s="485"/>
      <c r="H1" s="485"/>
    </row>
    <row r="2" spans="1:8" ht="24">
      <c r="A2" s="2"/>
      <c r="B2" s="2"/>
      <c r="C2" s="2"/>
      <c r="D2" s="2"/>
      <c r="E2" s="2"/>
      <c r="F2" s="2"/>
      <c r="G2" s="2"/>
      <c r="H2" s="2"/>
    </row>
    <row r="3" spans="1:8" ht="24">
      <c r="A3" s="448" t="s">
        <v>33</v>
      </c>
      <c r="B3" s="449"/>
      <c r="C3" s="449"/>
      <c r="D3" s="450"/>
      <c r="E3" s="448" t="s">
        <v>36</v>
      </c>
      <c r="F3" s="449"/>
      <c r="G3" s="449"/>
      <c r="H3" s="450"/>
    </row>
    <row r="4" spans="1:8" ht="24">
      <c r="A4" s="38" t="s">
        <v>20</v>
      </c>
      <c r="B4" s="38" t="s">
        <v>50</v>
      </c>
      <c r="C4" s="38" t="s">
        <v>32</v>
      </c>
      <c r="D4" s="38" t="s">
        <v>21</v>
      </c>
      <c r="E4" s="38" t="s">
        <v>20</v>
      </c>
      <c r="F4" s="38" t="s">
        <v>50</v>
      </c>
      <c r="G4" s="38" t="s">
        <v>32</v>
      </c>
      <c r="H4" s="39" t="s">
        <v>21</v>
      </c>
    </row>
    <row r="5" spans="1:8" ht="24">
      <c r="A5" s="40"/>
      <c r="B5" s="40"/>
      <c r="C5" s="40"/>
      <c r="D5" s="40"/>
      <c r="E5" s="81">
        <v>1</v>
      </c>
      <c r="F5" s="82" t="s">
        <v>233</v>
      </c>
      <c r="G5" s="82" t="s">
        <v>51</v>
      </c>
      <c r="H5" s="84">
        <v>39000</v>
      </c>
    </row>
    <row r="6" spans="1:8" ht="24">
      <c r="A6" s="82"/>
      <c r="B6" s="82"/>
      <c r="C6" s="82"/>
      <c r="D6" s="82"/>
      <c r="E6" s="83"/>
      <c r="F6" s="41" t="s">
        <v>331</v>
      </c>
      <c r="G6" s="41"/>
      <c r="H6" s="14"/>
    </row>
    <row r="7" spans="1:8" ht="24">
      <c r="A7" s="82"/>
      <c r="B7" s="82"/>
      <c r="C7" s="82"/>
      <c r="D7" s="82"/>
      <c r="E7" s="83">
        <v>2</v>
      </c>
      <c r="F7" s="82" t="s">
        <v>330</v>
      </c>
      <c r="G7" s="82" t="s">
        <v>51</v>
      </c>
      <c r="H7" s="84">
        <v>34400</v>
      </c>
    </row>
    <row r="8" spans="1:8" ht="24">
      <c r="A8" s="41"/>
      <c r="B8" s="41"/>
      <c r="C8" s="41"/>
      <c r="D8" s="41"/>
      <c r="E8" s="85">
        <v>3</v>
      </c>
      <c r="F8" s="180" t="s">
        <v>326</v>
      </c>
      <c r="G8" s="41" t="s">
        <v>51</v>
      </c>
      <c r="H8" s="14">
        <v>38000</v>
      </c>
    </row>
    <row r="9" spans="1:8" ht="24">
      <c r="A9" s="82"/>
      <c r="B9" s="82"/>
      <c r="C9" s="82"/>
      <c r="D9" s="82"/>
      <c r="E9" s="83">
        <v>4</v>
      </c>
      <c r="F9" s="41" t="s">
        <v>327</v>
      </c>
      <c r="G9" s="82" t="s">
        <v>587</v>
      </c>
      <c r="H9" s="84">
        <v>40000</v>
      </c>
    </row>
    <row r="10" spans="1:8" ht="24">
      <c r="A10" s="41"/>
      <c r="B10" s="41"/>
      <c r="C10" s="41"/>
      <c r="D10" s="41"/>
      <c r="E10" s="85">
        <v>5</v>
      </c>
      <c r="F10" s="82" t="s">
        <v>230</v>
      </c>
      <c r="G10" s="82" t="s">
        <v>51</v>
      </c>
      <c r="H10" s="84">
        <v>25000</v>
      </c>
    </row>
    <row r="11" spans="1:8" ht="24">
      <c r="A11" s="86"/>
      <c r="B11" s="86"/>
      <c r="C11" s="86"/>
      <c r="D11" s="86"/>
      <c r="E11" s="87">
        <v>6</v>
      </c>
      <c r="F11" s="82" t="s">
        <v>325</v>
      </c>
      <c r="G11" s="82" t="s">
        <v>51</v>
      </c>
      <c r="H11" s="84">
        <v>22000</v>
      </c>
    </row>
    <row r="12" spans="1:8" ht="24">
      <c r="A12" s="82"/>
      <c r="B12" s="82"/>
      <c r="C12" s="82"/>
      <c r="D12" s="82"/>
      <c r="E12" s="83">
        <v>7</v>
      </c>
      <c r="F12" s="82" t="s">
        <v>328</v>
      </c>
      <c r="G12" s="82" t="s">
        <v>51</v>
      </c>
      <c r="H12" s="84">
        <v>7000</v>
      </c>
    </row>
    <row r="13" spans="1:8" ht="24">
      <c r="A13" s="82"/>
      <c r="B13" s="82"/>
      <c r="C13" s="82"/>
      <c r="D13" s="82"/>
      <c r="E13" s="83">
        <v>8</v>
      </c>
      <c r="F13" s="41" t="s">
        <v>329</v>
      </c>
      <c r="G13" s="41" t="s">
        <v>51</v>
      </c>
      <c r="H13" s="14">
        <v>20000</v>
      </c>
    </row>
    <row r="14" spans="1:8" ht="24">
      <c r="A14" s="82"/>
      <c r="B14" s="82"/>
      <c r="C14" s="82"/>
      <c r="D14" s="82"/>
      <c r="E14" s="83"/>
      <c r="F14" s="82"/>
      <c r="G14" s="82"/>
      <c r="H14" s="84"/>
    </row>
    <row r="15" spans="1:8" ht="24">
      <c r="A15" s="82"/>
      <c r="B15" s="82"/>
      <c r="C15" s="82"/>
      <c r="D15" s="82"/>
      <c r="E15" s="83"/>
      <c r="F15" s="82"/>
      <c r="G15" s="82"/>
      <c r="H15" s="84"/>
    </row>
    <row r="16" spans="1:8" ht="24">
      <c r="A16" s="42"/>
      <c r="B16" s="42"/>
      <c r="C16" s="42"/>
      <c r="D16" s="88"/>
      <c r="E16" s="89"/>
      <c r="F16" s="42"/>
      <c r="G16" s="42"/>
      <c r="H16" s="18"/>
    </row>
    <row r="17" spans="1:8" ht="24.75" thickBot="1">
      <c r="A17" s="1"/>
      <c r="B17" s="43" t="s">
        <v>23</v>
      </c>
      <c r="C17" s="1"/>
      <c r="D17" s="90">
        <v>0</v>
      </c>
      <c r="E17" s="91"/>
      <c r="F17" s="43" t="s">
        <v>23</v>
      </c>
      <c r="G17" s="1"/>
      <c r="H17" s="19">
        <f>SUM(H5:H16)</f>
        <v>225400</v>
      </c>
    </row>
    <row r="18" spans="1:8" ht="24.75" thickTop="1">
      <c r="A18" s="1"/>
      <c r="B18" s="43"/>
      <c r="C18" s="1"/>
      <c r="D18" s="92"/>
      <c r="E18" s="91"/>
      <c r="F18" s="43"/>
      <c r="G18" s="1"/>
      <c r="H18" s="93"/>
    </row>
    <row r="19" spans="1:8" ht="24">
      <c r="A19" s="1"/>
      <c r="B19" s="1"/>
      <c r="C19" s="1"/>
      <c r="D19" s="1"/>
      <c r="E19" s="91"/>
      <c r="F19" s="1"/>
      <c r="G19" s="1"/>
      <c r="H19" s="16"/>
    </row>
    <row r="20" spans="1:8" ht="24">
      <c r="A20" s="17" t="s">
        <v>52</v>
      </c>
      <c r="B20" s="1"/>
      <c r="C20" s="1"/>
      <c r="D20" s="1"/>
      <c r="E20" s="466" t="s">
        <v>52</v>
      </c>
      <c r="F20" s="1" t="s">
        <v>53</v>
      </c>
      <c r="G20" s="1"/>
      <c r="H20" s="16">
        <v>39000</v>
      </c>
    </row>
    <row r="21" spans="1:8" ht="24">
      <c r="A21" s="1"/>
      <c r="B21" s="1"/>
      <c r="C21" s="1"/>
      <c r="D21" s="1"/>
      <c r="E21" s="91"/>
      <c r="F21" s="1" t="s">
        <v>332</v>
      </c>
      <c r="G21" s="1"/>
      <c r="H21" s="16">
        <v>34400</v>
      </c>
    </row>
    <row r="22" spans="1:8" ht="24">
      <c r="A22" s="1"/>
      <c r="B22" s="1"/>
      <c r="C22" s="1"/>
      <c r="D22" s="1"/>
      <c r="E22" s="91"/>
      <c r="F22" s="1" t="s">
        <v>333</v>
      </c>
      <c r="G22" s="1"/>
      <c r="H22" s="16">
        <v>152000</v>
      </c>
    </row>
    <row r="23" spans="1:8" ht="24.75" thickBot="1">
      <c r="A23" s="1"/>
      <c r="B23" s="1"/>
      <c r="C23" s="1"/>
      <c r="D23" s="436">
        <v>0</v>
      </c>
      <c r="E23" s="91"/>
      <c r="F23" s="1"/>
      <c r="G23" s="1"/>
      <c r="H23" s="427">
        <f>SUM(H20:H22)</f>
        <v>225400</v>
      </c>
    </row>
    <row r="24" spans="5:8" ht="24.75" thickTop="1">
      <c r="E24" s="80"/>
      <c r="H24" s="80"/>
    </row>
  </sheetData>
  <mergeCells count="3">
    <mergeCell ref="E3:H3"/>
    <mergeCell ref="A3:D3"/>
    <mergeCell ref="A1:H1"/>
  </mergeCells>
  <printOptions/>
  <pageMargins left="0.35433070866141736" right="0.31496062992125984" top="0.3937007874015748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91"/>
  <sheetViews>
    <sheetView workbookViewId="0" topLeftCell="A1">
      <selection activeCell="C94" sqref="C94"/>
    </sheetView>
  </sheetViews>
  <sheetFormatPr defaultColWidth="9.140625" defaultRowHeight="12.75"/>
  <cols>
    <col min="1" max="1" width="18.57421875" style="1" customWidth="1"/>
    <col min="2" max="2" width="19.57421875" style="1" customWidth="1"/>
    <col min="3" max="3" width="31.57421875" style="1" customWidth="1"/>
    <col min="4" max="4" width="9.140625" style="1" customWidth="1"/>
    <col min="5" max="5" width="19.28125" style="1" customWidth="1"/>
    <col min="6" max="8" width="9.140625" style="1" customWidth="1"/>
    <col min="9" max="9" width="13.57421875" style="1" bestFit="1" customWidth="1"/>
    <col min="10" max="16384" width="9.140625" style="1" customWidth="1"/>
  </cols>
  <sheetData>
    <row r="1" spans="1:5" ht="21.75">
      <c r="A1" s="443" t="s">
        <v>275</v>
      </c>
      <c r="B1" s="443"/>
      <c r="C1" s="443"/>
      <c r="D1" s="443"/>
      <c r="E1" s="443"/>
    </row>
    <row r="2" spans="1:5" ht="21.75">
      <c r="A2" s="443" t="s">
        <v>276</v>
      </c>
      <c r="B2" s="443"/>
      <c r="C2" s="443"/>
      <c r="D2" s="443"/>
      <c r="E2" s="443"/>
    </row>
    <row r="3" spans="1:5" ht="21.75">
      <c r="A3" s="444" t="s">
        <v>277</v>
      </c>
      <c r="B3" s="444"/>
      <c r="C3" s="444"/>
      <c r="D3" s="444"/>
      <c r="E3" s="444"/>
    </row>
    <row r="4" spans="1:5" ht="21.75">
      <c r="A4" s="445" t="s">
        <v>278</v>
      </c>
      <c r="B4" s="445"/>
      <c r="C4" s="445"/>
      <c r="D4" s="445"/>
      <c r="E4" s="445"/>
    </row>
    <row r="5" spans="1:5" ht="22.5" thickBot="1">
      <c r="A5" s="445" t="s">
        <v>279</v>
      </c>
      <c r="B5" s="445"/>
      <c r="C5" s="445"/>
      <c r="D5" s="445"/>
      <c r="E5" s="445"/>
    </row>
    <row r="6" spans="1:5" ht="22.5" thickTop="1">
      <c r="A6" s="438" t="s">
        <v>280</v>
      </c>
      <c r="B6" s="439"/>
      <c r="C6" s="440" t="s">
        <v>50</v>
      </c>
      <c r="D6" s="515" t="s">
        <v>65</v>
      </c>
      <c r="E6" s="277" t="s">
        <v>281</v>
      </c>
    </row>
    <row r="7" spans="1:5" ht="21.75">
      <c r="A7" s="110" t="s">
        <v>79</v>
      </c>
      <c r="B7" s="110" t="s">
        <v>282</v>
      </c>
      <c r="C7" s="441"/>
      <c r="D7" s="516"/>
      <c r="E7" s="166" t="s">
        <v>282</v>
      </c>
    </row>
    <row r="8" spans="1:5" ht="22.5" thickBot="1">
      <c r="A8" s="168" t="s">
        <v>283</v>
      </c>
      <c r="B8" s="168" t="s">
        <v>283</v>
      </c>
      <c r="C8" s="514"/>
      <c r="D8" s="517"/>
      <c r="E8" s="169" t="s">
        <v>283</v>
      </c>
    </row>
    <row r="9" spans="1:5" ht="20.25" customHeight="1" thickTop="1">
      <c r="A9" s="23"/>
      <c r="B9" s="27">
        <v>14534645.16</v>
      </c>
      <c r="C9" s="22" t="s">
        <v>284</v>
      </c>
      <c r="D9" s="278"/>
      <c r="E9" s="27">
        <v>17919055.01</v>
      </c>
    </row>
    <row r="10" spans="1:5" ht="21.75">
      <c r="A10" s="23"/>
      <c r="B10" s="27"/>
      <c r="C10" s="34" t="s">
        <v>285</v>
      </c>
      <c r="D10" s="278"/>
      <c r="E10" s="27"/>
    </row>
    <row r="11" spans="1:9" ht="21.75">
      <c r="A11" s="23">
        <v>304000</v>
      </c>
      <c r="B11" s="27">
        <v>321833.69</v>
      </c>
      <c r="C11" s="22" t="s">
        <v>162</v>
      </c>
      <c r="D11" s="175" t="s">
        <v>286</v>
      </c>
      <c r="E11" s="27">
        <v>937.35</v>
      </c>
      <c r="I11" s="16"/>
    </row>
    <row r="12" spans="1:9" ht="21.75">
      <c r="A12" s="23">
        <v>45100</v>
      </c>
      <c r="B12" s="27">
        <v>78766.53</v>
      </c>
      <c r="C12" s="22" t="s">
        <v>287</v>
      </c>
      <c r="D12" s="175" t="s">
        <v>288</v>
      </c>
      <c r="E12" s="27">
        <v>331.94</v>
      </c>
      <c r="I12" s="16"/>
    </row>
    <row r="13" spans="1:9" ht="21.75">
      <c r="A13" s="23">
        <v>62000</v>
      </c>
      <c r="B13" s="27">
        <v>69374.49</v>
      </c>
      <c r="C13" s="22" t="s">
        <v>164</v>
      </c>
      <c r="D13" s="175" t="s">
        <v>289</v>
      </c>
      <c r="E13" s="27">
        <v>24178.37</v>
      </c>
      <c r="I13" s="16"/>
    </row>
    <row r="14" spans="1:9" ht="21.75">
      <c r="A14" s="23">
        <v>960000</v>
      </c>
      <c r="B14" s="27">
        <v>720332</v>
      </c>
      <c r="C14" s="22" t="s">
        <v>290</v>
      </c>
      <c r="D14" s="175" t="s">
        <v>291</v>
      </c>
      <c r="E14" s="27">
        <v>92425</v>
      </c>
      <c r="I14" s="16"/>
    </row>
    <row r="15" spans="1:9" ht="21.75">
      <c r="A15" s="23">
        <v>84100</v>
      </c>
      <c r="B15" s="27">
        <v>188642.1</v>
      </c>
      <c r="C15" s="22" t="s">
        <v>165</v>
      </c>
      <c r="D15" s="175" t="s">
        <v>292</v>
      </c>
      <c r="E15" s="27">
        <v>2050</v>
      </c>
      <c r="I15" s="16"/>
    </row>
    <row r="16" spans="1:5" ht="21.75">
      <c r="A16" s="23">
        <v>0</v>
      </c>
      <c r="B16" s="27">
        <v>0</v>
      </c>
      <c r="C16" s="22" t="s">
        <v>293</v>
      </c>
      <c r="D16" s="175" t="s">
        <v>294</v>
      </c>
      <c r="E16" s="27">
        <v>0</v>
      </c>
    </row>
    <row r="17" spans="1:5" ht="21.75">
      <c r="A17" s="23">
        <v>8312000</v>
      </c>
      <c r="B17" s="27">
        <v>11005564.44</v>
      </c>
      <c r="C17" s="22" t="s">
        <v>166</v>
      </c>
      <c r="D17" s="175" t="s">
        <v>295</v>
      </c>
      <c r="E17" s="27">
        <v>1413680.02</v>
      </c>
    </row>
    <row r="18" spans="1:5" ht="21.75">
      <c r="A18" s="23">
        <v>8232800</v>
      </c>
      <c r="B18" s="27">
        <v>7424732</v>
      </c>
      <c r="C18" s="22" t="s">
        <v>127</v>
      </c>
      <c r="D18" s="175" t="s">
        <v>296</v>
      </c>
      <c r="E18" s="27">
        <v>10749</v>
      </c>
    </row>
    <row r="19" spans="1:5" ht="22.5" thickBot="1">
      <c r="A19" s="173">
        <f>SUM(A9:A18)</f>
        <v>18000000</v>
      </c>
      <c r="B19" s="174">
        <f>SUM(B11:B18)</f>
        <v>19809245.25</v>
      </c>
      <c r="C19" s="22"/>
      <c r="D19" s="175"/>
      <c r="E19" s="174">
        <f>SUM(E11:E18)</f>
        <v>1544351.68</v>
      </c>
    </row>
    <row r="20" spans="1:9" ht="22.5" thickTop="1">
      <c r="A20" s="29"/>
      <c r="B20" s="27">
        <v>5917297</v>
      </c>
      <c r="C20" s="22" t="s">
        <v>22</v>
      </c>
      <c r="D20" s="175" t="s">
        <v>297</v>
      </c>
      <c r="E20" s="27">
        <v>55824</v>
      </c>
      <c r="I20" s="16"/>
    </row>
    <row r="21" spans="1:9" ht="21.75">
      <c r="A21" s="29"/>
      <c r="B21" s="27">
        <v>512650.78</v>
      </c>
      <c r="C21" s="22" t="s">
        <v>298</v>
      </c>
      <c r="D21" s="175" t="s">
        <v>74</v>
      </c>
      <c r="E21" s="27">
        <v>56204.35</v>
      </c>
      <c r="I21" s="16"/>
    </row>
    <row r="22" spans="1:9" ht="21.75">
      <c r="A22" s="29"/>
      <c r="B22" s="27">
        <v>5488</v>
      </c>
      <c r="C22" s="22" t="s">
        <v>299</v>
      </c>
      <c r="D22" s="175" t="s">
        <v>133</v>
      </c>
      <c r="E22" s="27">
        <v>1310</v>
      </c>
      <c r="I22" s="16"/>
    </row>
    <row r="23" spans="1:9" ht="21.75">
      <c r="A23" s="29"/>
      <c r="B23" s="27">
        <v>49000</v>
      </c>
      <c r="C23" s="22" t="s">
        <v>300</v>
      </c>
      <c r="D23" s="175" t="s">
        <v>181</v>
      </c>
      <c r="E23" s="27">
        <v>0</v>
      </c>
      <c r="I23" s="16"/>
    </row>
    <row r="24" spans="1:9" ht="21.75">
      <c r="A24" s="29"/>
      <c r="B24" s="27">
        <v>12147.39</v>
      </c>
      <c r="C24" s="22" t="s">
        <v>301</v>
      </c>
      <c r="D24" s="175" t="s">
        <v>302</v>
      </c>
      <c r="E24" s="27">
        <v>112.15</v>
      </c>
      <c r="I24" s="16"/>
    </row>
    <row r="25" spans="1:9" ht="21.75">
      <c r="A25" s="29"/>
      <c r="B25" s="27">
        <v>16824</v>
      </c>
      <c r="C25" s="22" t="s">
        <v>303</v>
      </c>
      <c r="D25" s="175" t="s">
        <v>304</v>
      </c>
      <c r="E25" s="27">
        <v>0</v>
      </c>
      <c r="I25" s="16"/>
    </row>
    <row r="26" spans="1:9" ht="21.75">
      <c r="A26" s="29"/>
      <c r="B26" s="27">
        <v>7000</v>
      </c>
      <c r="C26" s="22" t="s">
        <v>68</v>
      </c>
      <c r="D26" s="175" t="s">
        <v>75</v>
      </c>
      <c r="E26" s="27">
        <v>0</v>
      </c>
      <c r="I26" s="16"/>
    </row>
    <row r="27" spans="1:9" ht="21.75">
      <c r="A27" s="29"/>
      <c r="B27" s="27">
        <v>0</v>
      </c>
      <c r="C27" s="22" t="s">
        <v>120</v>
      </c>
      <c r="D27" s="175" t="s">
        <v>131</v>
      </c>
      <c r="E27" s="27">
        <v>0</v>
      </c>
      <c r="I27" s="16"/>
    </row>
    <row r="28" spans="1:9" ht="21.75">
      <c r="A28" s="29"/>
      <c r="B28" s="27">
        <v>0</v>
      </c>
      <c r="C28" s="22" t="s">
        <v>121</v>
      </c>
      <c r="D28" s="175" t="s">
        <v>132</v>
      </c>
      <c r="E28" s="25">
        <v>640</v>
      </c>
      <c r="I28" s="16"/>
    </row>
    <row r="29" spans="1:9" ht="21.75">
      <c r="A29" s="29"/>
      <c r="B29" s="27">
        <v>0</v>
      </c>
      <c r="C29" s="22" t="s">
        <v>123</v>
      </c>
      <c r="D29" s="175" t="s">
        <v>135</v>
      </c>
      <c r="E29" s="27">
        <v>5650</v>
      </c>
      <c r="I29" s="16"/>
    </row>
    <row r="30" spans="1:9" ht="21.75">
      <c r="A30" s="29"/>
      <c r="B30" s="27">
        <v>0</v>
      </c>
      <c r="C30" s="22" t="s">
        <v>123</v>
      </c>
      <c r="D30" s="175" t="s">
        <v>253</v>
      </c>
      <c r="E30" s="25">
        <v>1200</v>
      </c>
      <c r="I30" s="16"/>
    </row>
    <row r="31" spans="1:9" ht="21.75">
      <c r="A31" s="29"/>
      <c r="B31" s="27">
        <v>0</v>
      </c>
      <c r="C31" s="22" t="s">
        <v>124</v>
      </c>
      <c r="D31" s="179" t="s">
        <v>137</v>
      </c>
      <c r="E31" s="27">
        <v>6200</v>
      </c>
      <c r="I31" s="16"/>
    </row>
    <row r="32" spans="1:9" ht="21.75">
      <c r="A32" s="29"/>
      <c r="B32" s="176">
        <f>SUM(B20:B30)</f>
        <v>6520407.17</v>
      </c>
      <c r="C32" s="22"/>
      <c r="D32" s="177"/>
      <c r="E32" s="176">
        <f>SUM(E20:E31)</f>
        <v>127140.5</v>
      </c>
      <c r="I32" s="16"/>
    </row>
    <row r="33" spans="1:9" ht="22.5" thickBot="1">
      <c r="A33" s="29"/>
      <c r="B33" s="174">
        <f>SUM(B19+B32)</f>
        <v>26329652.42</v>
      </c>
      <c r="C33" s="44" t="s">
        <v>305</v>
      </c>
      <c r="D33" s="177"/>
      <c r="E33" s="174">
        <f>SUM(E19+E32)</f>
        <v>1671492.18</v>
      </c>
      <c r="I33" s="16"/>
    </row>
    <row r="34" spans="1:9" ht="22.5" thickTop="1">
      <c r="A34" s="16"/>
      <c r="B34" s="16"/>
      <c r="D34" s="164"/>
      <c r="E34" s="16"/>
      <c r="I34" s="16"/>
    </row>
    <row r="35" spans="1:9" ht="21.75">
      <c r="A35" s="16"/>
      <c r="B35" s="16"/>
      <c r="D35" s="164"/>
      <c r="E35" s="16"/>
      <c r="I35" s="16"/>
    </row>
    <row r="36" spans="1:5" ht="21.75">
      <c r="A36" s="16"/>
      <c r="B36" s="16"/>
      <c r="D36" s="164"/>
      <c r="E36" s="16"/>
    </row>
    <row r="37" spans="1:5" ht="21.75">
      <c r="A37" s="16"/>
      <c r="B37" s="16"/>
      <c r="D37" s="164"/>
      <c r="E37" s="16"/>
    </row>
    <row r="38" spans="1:5" ht="22.5" thickBot="1">
      <c r="A38" s="16"/>
      <c r="B38" s="16"/>
      <c r="D38" s="164"/>
      <c r="E38" s="16"/>
    </row>
    <row r="39" spans="1:6" ht="21" customHeight="1" thickTop="1">
      <c r="A39" s="438" t="s">
        <v>280</v>
      </c>
      <c r="B39" s="439"/>
      <c r="C39" s="440" t="s">
        <v>50</v>
      </c>
      <c r="D39" s="515" t="s">
        <v>65</v>
      </c>
      <c r="E39" s="165" t="s">
        <v>281</v>
      </c>
      <c r="F39" s="22"/>
    </row>
    <row r="40" spans="1:6" ht="20.25" customHeight="1">
      <c r="A40" s="110" t="s">
        <v>79</v>
      </c>
      <c r="B40" s="166" t="s">
        <v>282</v>
      </c>
      <c r="C40" s="441"/>
      <c r="D40" s="516"/>
      <c r="E40" s="167" t="s">
        <v>282</v>
      </c>
      <c r="F40" s="22"/>
    </row>
    <row r="41" spans="1:6" ht="15.75" customHeight="1" thickBot="1">
      <c r="A41" s="168" t="s">
        <v>283</v>
      </c>
      <c r="B41" s="169" t="s">
        <v>283</v>
      </c>
      <c r="C41" s="514"/>
      <c r="D41" s="517"/>
      <c r="E41" s="168" t="s">
        <v>283</v>
      </c>
      <c r="F41" s="22"/>
    </row>
    <row r="42" spans="1:6" ht="18" customHeight="1" thickTop="1">
      <c r="A42" s="23"/>
      <c r="B42" s="27"/>
      <c r="C42" s="34" t="s">
        <v>160</v>
      </c>
      <c r="D42" s="170"/>
      <c r="E42" s="27"/>
      <c r="F42" s="22"/>
    </row>
    <row r="43" spans="1:6" ht="15" customHeight="1">
      <c r="A43" s="23">
        <v>526356</v>
      </c>
      <c r="B43" s="120">
        <v>495750</v>
      </c>
      <c r="C43" s="22" t="s">
        <v>120</v>
      </c>
      <c r="D43" s="171" t="s">
        <v>131</v>
      </c>
      <c r="E43" s="27">
        <v>124759</v>
      </c>
      <c r="F43" s="22"/>
    </row>
    <row r="44" spans="1:6" ht="15" customHeight="1">
      <c r="A44" s="23">
        <v>1273840</v>
      </c>
      <c r="B44" s="27">
        <v>57120</v>
      </c>
      <c r="C44" s="22" t="s">
        <v>120</v>
      </c>
      <c r="D44" s="171" t="s">
        <v>306</v>
      </c>
      <c r="E44" s="27">
        <v>5620</v>
      </c>
      <c r="F44" s="22"/>
    </row>
    <row r="45" spans="1:6" ht="18" customHeight="1">
      <c r="A45" s="23">
        <v>4416807</v>
      </c>
      <c r="B45" s="27">
        <v>4231668</v>
      </c>
      <c r="C45" s="22" t="s">
        <v>121</v>
      </c>
      <c r="D45" s="171" t="s">
        <v>132</v>
      </c>
      <c r="E45" s="27">
        <v>537616</v>
      </c>
      <c r="F45" s="22"/>
    </row>
    <row r="46" spans="1:6" ht="21" customHeight="1">
      <c r="A46" s="23">
        <v>134424</v>
      </c>
      <c r="B46" s="27">
        <v>130620</v>
      </c>
      <c r="C46" s="22" t="s">
        <v>122</v>
      </c>
      <c r="D46" s="171" t="s">
        <v>134</v>
      </c>
      <c r="E46" s="27">
        <v>13560</v>
      </c>
      <c r="F46" s="22"/>
    </row>
    <row r="47" spans="1:6" ht="20.25" customHeight="1">
      <c r="A47" s="23">
        <v>863097</v>
      </c>
      <c r="B47" s="27">
        <v>612780</v>
      </c>
      <c r="C47" s="22" t="s">
        <v>123</v>
      </c>
      <c r="D47" s="171" t="s">
        <v>135</v>
      </c>
      <c r="E47" s="27">
        <v>55270</v>
      </c>
      <c r="F47" s="22"/>
    </row>
    <row r="48" spans="1:6" ht="18" customHeight="1">
      <c r="A48" s="23">
        <v>199680</v>
      </c>
      <c r="B48" s="27">
        <v>2940</v>
      </c>
      <c r="C48" s="22" t="s">
        <v>123</v>
      </c>
      <c r="D48" s="171" t="s">
        <v>307</v>
      </c>
      <c r="E48" s="27">
        <v>2940</v>
      </c>
      <c r="F48" s="22"/>
    </row>
    <row r="49" spans="1:6" ht="17.25" customHeight="1">
      <c r="A49" s="23">
        <v>1200600</v>
      </c>
      <c r="B49" s="27">
        <v>543310</v>
      </c>
      <c r="C49" s="22" t="s">
        <v>25</v>
      </c>
      <c r="D49" s="171" t="s">
        <v>136</v>
      </c>
      <c r="E49" s="27">
        <v>28391</v>
      </c>
      <c r="F49" s="22"/>
    </row>
    <row r="50" spans="1:6" ht="17.25" customHeight="1">
      <c r="A50" s="23">
        <v>310000</v>
      </c>
      <c r="B50" s="27">
        <v>0</v>
      </c>
      <c r="C50" s="22" t="s">
        <v>25</v>
      </c>
      <c r="D50" s="171" t="s">
        <v>308</v>
      </c>
      <c r="E50" s="27">
        <v>0</v>
      </c>
      <c r="F50" s="22"/>
    </row>
    <row r="51" spans="1:6" ht="18" customHeight="1">
      <c r="A51" s="23">
        <v>1482960</v>
      </c>
      <c r="B51" s="27">
        <v>1176249.5</v>
      </c>
      <c r="C51" s="22" t="s">
        <v>124</v>
      </c>
      <c r="D51" s="171" t="s">
        <v>137</v>
      </c>
      <c r="E51" s="27">
        <v>149555</v>
      </c>
      <c r="F51" s="22"/>
    </row>
    <row r="52" spans="1:6" ht="17.25" customHeight="1">
      <c r="A52" s="23">
        <v>952400</v>
      </c>
      <c r="B52" s="27">
        <v>736547</v>
      </c>
      <c r="C52" s="22" t="s">
        <v>124</v>
      </c>
      <c r="D52" s="171" t="s">
        <v>309</v>
      </c>
      <c r="E52" s="27">
        <v>348322</v>
      </c>
      <c r="F52" s="22"/>
    </row>
    <row r="53" spans="1:6" ht="17.25" customHeight="1">
      <c r="A53" s="23">
        <v>465056</v>
      </c>
      <c r="B53" s="27">
        <v>433826.05</v>
      </c>
      <c r="C53" s="22" t="s">
        <v>125</v>
      </c>
      <c r="D53" s="171" t="s">
        <v>139</v>
      </c>
      <c r="E53" s="27">
        <v>114370</v>
      </c>
      <c r="F53" s="22"/>
    </row>
    <row r="54" spans="1:6" ht="18.75" customHeight="1">
      <c r="A54" s="23">
        <v>301630</v>
      </c>
      <c r="B54" s="27">
        <v>232640.45</v>
      </c>
      <c r="C54" s="22" t="s">
        <v>125</v>
      </c>
      <c r="D54" s="171" t="s">
        <v>310</v>
      </c>
      <c r="E54" s="27">
        <v>169924.45</v>
      </c>
      <c r="F54" s="22"/>
    </row>
    <row r="55" spans="1:6" ht="17.25" customHeight="1">
      <c r="A55" s="23">
        <v>536500</v>
      </c>
      <c r="B55" s="27">
        <v>535000</v>
      </c>
      <c r="C55" s="22" t="s">
        <v>126</v>
      </c>
      <c r="D55" s="171" t="s">
        <v>140</v>
      </c>
      <c r="E55" s="27">
        <v>2660</v>
      </c>
      <c r="F55" s="22"/>
    </row>
    <row r="56" spans="1:6" ht="15.75" customHeight="1">
      <c r="A56" s="23">
        <v>580000</v>
      </c>
      <c r="B56" s="27">
        <v>532199.43</v>
      </c>
      <c r="C56" s="48" t="s">
        <v>126</v>
      </c>
      <c r="D56" s="172" t="s">
        <v>311</v>
      </c>
      <c r="E56" s="27">
        <v>104079.54</v>
      </c>
      <c r="F56" s="22"/>
    </row>
    <row r="57" spans="1:6" ht="17.25" customHeight="1">
      <c r="A57" s="23">
        <v>80000</v>
      </c>
      <c r="B57" s="27">
        <v>30000</v>
      </c>
      <c r="C57" s="22" t="s">
        <v>127</v>
      </c>
      <c r="D57" s="171" t="s">
        <v>141</v>
      </c>
      <c r="E57" s="27">
        <v>0</v>
      </c>
      <c r="F57" s="22"/>
    </row>
    <row r="58" spans="1:6" ht="18.75" customHeight="1">
      <c r="A58" s="23">
        <v>120000</v>
      </c>
      <c r="B58" s="27">
        <v>110000</v>
      </c>
      <c r="C58" s="22" t="s">
        <v>127</v>
      </c>
      <c r="D58" s="171" t="s">
        <v>312</v>
      </c>
      <c r="E58" s="27">
        <v>110000</v>
      </c>
      <c r="F58" s="22"/>
    </row>
    <row r="59" spans="1:6" ht="18.75" customHeight="1">
      <c r="A59" s="23">
        <v>46400</v>
      </c>
      <c r="B59" s="27">
        <v>40000</v>
      </c>
      <c r="C59" s="22" t="s">
        <v>128</v>
      </c>
      <c r="D59" s="171" t="s">
        <v>142</v>
      </c>
      <c r="E59" s="27">
        <v>40000</v>
      </c>
      <c r="F59" s="22"/>
    </row>
    <row r="60" spans="1:6" ht="18" customHeight="1">
      <c r="A60" s="23">
        <v>204100</v>
      </c>
      <c r="B60" s="27">
        <v>185400</v>
      </c>
      <c r="C60" s="22" t="s">
        <v>128</v>
      </c>
      <c r="D60" s="171" t="s">
        <v>313</v>
      </c>
      <c r="E60" s="27">
        <v>112000</v>
      </c>
      <c r="F60" s="22"/>
    </row>
    <row r="61" spans="1:6" ht="18.75" customHeight="1">
      <c r="A61" s="23">
        <v>1794000</v>
      </c>
      <c r="B61" s="27">
        <v>930900</v>
      </c>
      <c r="C61" s="22" t="s">
        <v>129</v>
      </c>
      <c r="D61" s="171" t="s">
        <v>314</v>
      </c>
      <c r="E61" s="27">
        <v>930900</v>
      </c>
      <c r="F61" s="22"/>
    </row>
    <row r="62" spans="1:6" ht="18.75" customHeight="1">
      <c r="A62" s="23">
        <v>15000</v>
      </c>
      <c r="B62" s="27">
        <v>13534.95</v>
      </c>
      <c r="C62" s="22" t="s">
        <v>130</v>
      </c>
      <c r="D62" s="171" t="s">
        <v>145</v>
      </c>
      <c r="E62" s="27">
        <v>13534.95</v>
      </c>
      <c r="F62" s="22"/>
    </row>
    <row r="63" spans="1:6" ht="16.5" customHeight="1">
      <c r="A63" s="23">
        <v>2497150</v>
      </c>
      <c r="B63" s="27">
        <v>2497150</v>
      </c>
      <c r="C63" s="22" t="s">
        <v>130</v>
      </c>
      <c r="D63" s="171" t="s">
        <v>315</v>
      </c>
      <c r="E63" s="27">
        <v>512372</v>
      </c>
      <c r="F63" s="22"/>
    </row>
    <row r="64" spans="1:6" ht="18.75" customHeight="1" thickBot="1">
      <c r="A64" s="173">
        <f>SUM(A43:A63)</f>
        <v>18000000</v>
      </c>
      <c r="B64" s="174">
        <f>SUM(B43:B63)</f>
        <v>13527635.379999999</v>
      </c>
      <c r="C64" s="22"/>
      <c r="D64" s="171"/>
      <c r="E64" s="174">
        <f>SUM(E43:E63)</f>
        <v>3375873.9400000004</v>
      </c>
      <c r="F64" s="22"/>
    </row>
    <row r="65" spans="1:6" ht="19.5" customHeight="1" thickTop="1">
      <c r="A65" s="26"/>
      <c r="B65" s="27">
        <v>1287741</v>
      </c>
      <c r="C65" s="22" t="s">
        <v>129</v>
      </c>
      <c r="D65" s="171" t="s">
        <v>144</v>
      </c>
      <c r="E65" s="27">
        <v>0</v>
      </c>
      <c r="F65" s="22"/>
    </row>
    <row r="66" spans="1:6" ht="19.5" customHeight="1">
      <c r="A66" s="29"/>
      <c r="B66" s="27">
        <v>217601.36</v>
      </c>
      <c r="C66" s="22" t="s">
        <v>298</v>
      </c>
      <c r="D66" s="175" t="s">
        <v>74</v>
      </c>
      <c r="E66" s="25">
        <v>1570.79</v>
      </c>
      <c r="F66" s="22"/>
    </row>
    <row r="67" spans="1:6" ht="19.5" customHeight="1">
      <c r="A67" s="26"/>
      <c r="B67" s="27">
        <v>0</v>
      </c>
      <c r="C67" s="22" t="s">
        <v>300</v>
      </c>
      <c r="D67" s="171" t="s">
        <v>181</v>
      </c>
      <c r="E67" s="27">
        <v>0</v>
      </c>
      <c r="F67" s="22"/>
    </row>
    <row r="68" spans="1:6" ht="21" customHeight="1">
      <c r="A68" s="26"/>
      <c r="B68" s="27">
        <v>5488</v>
      </c>
      <c r="C68" s="22" t="s">
        <v>299</v>
      </c>
      <c r="D68" s="171" t="s">
        <v>133</v>
      </c>
      <c r="E68" s="27">
        <v>1310</v>
      </c>
      <c r="F68" s="22"/>
    </row>
    <row r="69" spans="1:6" ht="20.25" customHeight="1">
      <c r="A69" s="26"/>
      <c r="B69" s="27">
        <v>2418261.14</v>
      </c>
      <c r="C69" s="22" t="s">
        <v>316</v>
      </c>
      <c r="D69" s="171" t="s">
        <v>73</v>
      </c>
      <c r="E69" s="27">
        <v>0</v>
      </c>
      <c r="F69" s="22"/>
    </row>
    <row r="70" spans="1:6" ht="20.25" customHeight="1">
      <c r="A70" s="29"/>
      <c r="B70" s="27">
        <v>599921</v>
      </c>
      <c r="C70" s="22" t="s">
        <v>317</v>
      </c>
      <c r="D70" s="175" t="s">
        <v>77</v>
      </c>
      <c r="E70" s="27">
        <v>0</v>
      </c>
      <c r="F70" s="22"/>
    </row>
    <row r="71" spans="1:6" ht="20.25" customHeight="1">
      <c r="A71" s="29"/>
      <c r="B71" s="27">
        <v>0</v>
      </c>
      <c r="C71" s="22" t="s">
        <v>318</v>
      </c>
      <c r="D71" s="175" t="s">
        <v>146</v>
      </c>
      <c r="E71" s="27">
        <v>21500</v>
      </c>
      <c r="F71" s="22"/>
    </row>
    <row r="72" spans="1:6" ht="19.5" customHeight="1">
      <c r="A72" s="26"/>
      <c r="B72" s="27">
        <v>12147.39</v>
      </c>
      <c r="C72" s="22" t="s">
        <v>301</v>
      </c>
      <c r="D72" s="171" t="s">
        <v>302</v>
      </c>
      <c r="E72" s="27">
        <v>112.15</v>
      </c>
      <c r="F72" s="22"/>
    </row>
    <row r="73" spans="1:6" ht="19.5" customHeight="1">
      <c r="A73" s="26"/>
      <c r="B73" s="27">
        <v>16824</v>
      </c>
      <c r="C73" s="22" t="s">
        <v>303</v>
      </c>
      <c r="D73" s="171" t="s">
        <v>304</v>
      </c>
      <c r="E73" s="27">
        <v>0</v>
      </c>
      <c r="F73" s="22"/>
    </row>
    <row r="74" spans="1:9" ht="18" customHeight="1">
      <c r="A74" s="26"/>
      <c r="B74" s="27">
        <v>2354428</v>
      </c>
      <c r="C74" s="22" t="s">
        <v>68</v>
      </c>
      <c r="D74" s="171" t="s">
        <v>75</v>
      </c>
      <c r="E74" s="27">
        <v>0</v>
      </c>
      <c r="F74" s="22"/>
      <c r="I74" s="16"/>
    </row>
    <row r="75" spans="1:9" ht="15" customHeight="1">
      <c r="A75" s="29"/>
      <c r="B75" s="27">
        <v>4400836</v>
      </c>
      <c r="C75" s="22" t="s">
        <v>120</v>
      </c>
      <c r="D75" s="175" t="s">
        <v>188</v>
      </c>
      <c r="E75" s="27">
        <v>364646</v>
      </c>
      <c r="F75" s="22"/>
      <c r="I75" s="16"/>
    </row>
    <row r="76" spans="1:9" ht="18" customHeight="1">
      <c r="A76" s="29"/>
      <c r="B76" s="27">
        <v>206720</v>
      </c>
      <c r="C76" s="22" t="s">
        <v>123</v>
      </c>
      <c r="D76" s="175" t="s">
        <v>253</v>
      </c>
      <c r="E76" s="27">
        <v>18840</v>
      </c>
      <c r="F76" s="22"/>
      <c r="I76" s="16"/>
    </row>
    <row r="77" spans="1:9" ht="18" customHeight="1">
      <c r="A77" s="29"/>
      <c r="B77" s="27">
        <v>9999</v>
      </c>
      <c r="C77" s="22" t="s">
        <v>124</v>
      </c>
      <c r="D77" s="175" t="s">
        <v>138</v>
      </c>
      <c r="E77" s="27">
        <v>0</v>
      </c>
      <c r="F77" s="22"/>
      <c r="I77" s="16"/>
    </row>
    <row r="78" spans="1:9" ht="18" customHeight="1">
      <c r="A78" s="29"/>
      <c r="B78" s="27">
        <v>12000</v>
      </c>
      <c r="C78" s="22" t="s">
        <v>125</v>
      </c>
      <c r="D78" s="179" t="s">
        <v>254</v>
      </c>
      <c r="E78" s="27">
        <v>12000</v>
      </c>
      <c r="F78" s="22"/>
      <c r="I78" s="16"/>
    </row>
    <row r="79" spans="1:9" ht="18" customHeight="1">
      <c r="A79" s="29"/>
      <c r="B79" s="176">
        <f>SUM(B65:B78)</f>
        <v>11541966.89</v>
      </c>
      <c r="C79" s="22"/>
      <c r="D79" s="177"/>
      <c r="E79" s="176">
        <f>SUM(E65:E78)</f>
        <v>419978.94</v>
      </c>
      <c r="F79" s="22"/>
      <c r="I79" s="16"/>
    </row>
    <row r="80" spans="1:9" ht="17.25" customHeight="1">
      <c r="A80" s="29"/>
      <c r="B80" s="176">
        <f>SUM(B64+B79)</f>
        <v>25069602.27</v>
      </c>
      <c r="C80" s="518" t="s">
        <v>319</v>
      </c>
      <c r="D80" s="519"/>
      <c r="E80" s="176">
        <f>SUM(E64+E79)</f>
        <v>3795852.8800000004</v>
      </c>
      <c r="F80" s="22"/>
      <c r="I80" s="16"/>
    </row>
    <row r="81" spans="1:9" ht="16.5" customHeight="1">
      <c r="A81" s="29"/>
      <c r="B81" s="27">
        <f>B33-B80</f>
        <v>1260050.1500000022</v>
      </c>
      <c r="C81" s="518" t="s">
        <v>185</v>
      </c>
      <c r="D81" s="520"/>
      <c r="E81" s="40"/>
      <c r="F81" s="22"/>
      <c r="I81" s="16"/>
    </row>
    <row r="82" spans="1:9" ht="17.25" customHeight="1">
      <c r="A82" s="29"/>
      <c r="B82" s="27"/>
      <c r="C82" s="518" t="s">
        <v>320</v>
      </c>
      <c r="D82" s="519"/>
      <c r="E82" s="27"/>
      <c r="F82" s="22"/>
      <c r="I82" s="16"/>
    </row>
    <row r="83" spans="1:9" ht="18" customHeight="1">
      <c r="A83" s="29"/>
      <c r="B83" s="42"/>
      <c r="C83" s="518" t="s">
        <v>112</v>
      </c>
      <c r="D83" s="519"/>
      <c r="E83" s="27">
        <f>E33-E80</f>
        <v>-2124360.7</v>
      </c>
      <c r="F83" s="22"/>
      <c r="I83" s="16"/>
    </row>
    <row r="84" spans="1:9" ht="18" customHeight="1" thickBot="1">
      <c r="A84" s="29"/>
      <c r="B84" s="174">
        <f>SUM(B9+B33-B80)</f>
        <v>15794695.309999999</v>
      </c>
      <c r="C84" s="518" t="s">
        <v>321</v>
      </c>
      <c r="D84" s="519"/>
      <c r="E84" s="174">
        <f>SUM(E9+E33-E80)</f>
        <v>15794694.31</v>
      </c>
      <c r="F84" s="22"/>
      <c r="I84" s="16"/>
    </row>
    <row r="85" spans="1:9" ht="18" customHeight="1" thickTop="1">
      <c r="A85" s="29"/>
      <c r="B85" s="26"/>
      <c r="C85" s="96"/>
      <c r="D85" s="96"/>
      <c r="E85" s="26"/>
      <c r="F85" s="22"/>
      <c r="I85" s="16"/>
    </row>
    <row r="86" spans="1:9" ht="18" customHeight="1">
      <c r="A86" s="451" t="s">
        <v>264</v>
      </c>
      <c r="B86" s="452"/>
      <c r="C86" s="452"/>
      <c r="D86" s="452"/>
      <c r="E86" s="452"/>
      <c r="F86" s="22"/>
      <c r="I86" s="16"/>
    </row>
    <row r="87" spans="1:9" ht="18" customHeight="1">
      <c r="A87" s="29"/>
      <c r="B87" s="26"/>
      <c r="C87" s="96"/>
      <c r="D87" s="96"/>
      <c r="E87" s="26"/>
      <c r="F87" s="22"/>
      <c r="I87" s="16"/>
    </row>
    <row r="88" spans="1:9" ht="20.25" customHeight="1">
      <c r="A88" s="29" t="s">
        <v>63</v>
      </c>
      <c r="B88" s="29"/>
      <c r="C88" s="22" t="s">
        <v>63</v>
      </c>
      <c r="D88" s="442" t="s">
        <v>63</v>
      </c>
      <c r="E88" s="442"/>
      <c r="F88" s="22"/>
      <c r="I88" s="16"/>
    </row>
    <row r="89" spans="1:9" ht="18" customHeight="1">
      <c r="A89" s="460" t="s">
        <v>0</v>
      </c>
      <c r="B89" s="460"/>
      <c r="C89" s="157" t="s">
        <v>3</v>
      </c>
      <c r="D89" s="442" t="s">
        <v>322</v>
      </c>
      <c r="E89" s="442"/>
      <c r="F89" s="22"/>
      <c r="I89" s="16"/>
    </row>
    <row r="90" spans="1:9" ht="16.5" customHeight="1">
      <c r="A90" s="460" t="s">
        <v>323</v>
      </c>
      <c r="B90" s="460"/>
      <c r="C90" s="157" t="s">
        <v>324</v>
      </c>
      <c r="D90" s="429" t="s">
        <v>2</v>
      </c>
      <c r="E90" s="429"/>
      <c r="F90" s="486"/>
      <c r="I90" s="16"/>
    </row>
    <row r="91" spans="1:9" ht="18.75" customHeight="1">
      <c r="A91" s="488" t="s">
        <v>1</v>
      </c>
      <c r="B91" s="488"/>
      <c r="C91" s="22"/>
      <c r="I91" s="178"/>
    </row>
  </sheetData>
  <mergeCells count="22">
    <mergeCell ref="A91:B91"/>
    <mergeCell ref="A89:B89"/>
    <mergeCell ref="D89:E89"/>
    <mergeCell ref="A90:B90"/>
    <mergeCell ref="C81:D81"/>
    <mergeCell ref="C82:D82"/>
    <mergeCell ref="C83:D83"/>
    <mergeCell ref="C84:D84"/>
    <mergeCell ref="A39:B39"/>
    <mergeCell ref="C39:C41"/>
    <mergeCell ref="D39:D41"/>
    <mergeCell ref="C80:D80"/>
    <mergeCell ref="A86:E86"/>
    <mergeCell ref="D88:E88"/>
    <mergeCell ref="A1:E1"/>
    <mergeCell ref="A2:E2"/>
    <mergeCell ref="A3:E3"/>
    <mergeCell ref="A4:E4"/>
    <mergeCell ref="A5:E5"/>
    <mergeCell ref="A6:B6"/>
    <mergeCell ref="C6:C8"/>
    <mergeCell ref="D6:D8"/>
  </mergeCells>
  <printOptions/>
  <pageMargins left="0.3937007874015748" right="0.15748031496062992" top="0.1968503937007874" bottom="0" header="0.1968503937007874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I45"/>
  <sheetViews>
    <sheetView zoomScale="110" zoomScaleNormal="110" workbookViewId="0" topLeftCell="A31">
      <selection activeCell="C47" sqref="C47"/>
    </sheetView>
  </sheetViews>
  <sheetFormatPr defaultColWidth="9.140625" defaultRowHeight="12.75"/>
  <cols>
    <col min="1" max="1" width="46.421875" style="22" customWidth="1"/>
    <col min="2" max="2" width="15.8515625" style="29" customWidth="1"/>
    <col min="3" max="3" width="16.7109375" style="29" customWidth="1"/>
    <col min="4" max="4" width="3.8515625" style="29" customWidth="1"/>
    <col min="5" max="5" width="15.28125" style="29" customWidth="1"/>
    <col min="6" max="8" width="9.140625" style="22" customWidth="1"/>
    <col min="9" max="9" width="13.57421875" style="22" customWidth="1"/>
    <col min="10" max="16384" width="9.140625" style="22" customWidth="1"/>
  </cols>
  <sheetData>
    <row r="1" spans="1:5" ht="21.75">
      <c r="A1" s="505" t="s">
        <v>14</v>
      </c>
      <c r="B1" s="505"/>
      <c r="C1" s="505"/>
      <c r="D1" s="505"/>
      <c r="E1" s="505"/>
    </row>
    <row r="2" spans="1:5" ht="21.75">
      <c r="A2" s="484" t="s">
        <v>237</v>
      </c>
      <c r="B2" s="484"/>
      <c r="C2" s="484"/>
      <c r="D2" s="484"/>
      <c r="E2" s="484"/>
    </row>
    <row r="3" spans="1:5" ht="21.75">
      <c r="A3" s="485" t="s">
        <v>238</v>
      </c>
      <c r="B3" s="485"/>
      <c r="C3" s="485"/>
      <c r="D3" s="485"/>
      <c r="E3" s="485"/>
    </row>
    <row r="4" spans="1:5" ht="11.25" customHeight="1">
      <c r="A4" s="2"/>
      <c r="B4" s="2"/>
      <c r="C4" s="2"/>
      <c r="D4" s="2"/>
      <c r="E4" s="2"/>
    </row>
    <row r="5" spans="1:5" ht="18.75">
      <c r="A5" s="521"/>
      <c r="B5" s="523" t="s">
        <v>79</v>
      </c>
      <c r="C5" s="525" t="s">
        <v>80</v>
      </c>
      <c r="D5" s="110" t="s">
        <v>83</v>
      </c>
      <c r="E5" s="109" t="s">
        <v>81</v>
      </c>
    </row>
    <row r="6" spans="1:5" ht="18.75">
      <c r="A6" s="522"/>
      <c r="B6" s="524"/>
      <c r="C6" s="526"/>
      <c r="D6" s="118" t="s">
        <v>77</v>
      </c>
      <c r="E6" s="119" t="s">
        <v>82</v>
      </c>
    </row>
    <row r="7" spans="1:5" ht="18.75">
      <c r="A7" s="467" t="s">
        <v>84</v>
      </c>
      <c r="B7" s="468"/>
      <c r="C7" s="229"/>
      <c r="D7" s="468"/>
      <c r="E7" s="229"/>
    </row>
    <row r="8" spans="1:5" ht="18.75">
      <c r="A8" s="105" t="s">
        <v>85</v>
      </c>
      <c r="B8" s="469">
        <v>304000</v>
      </c>
      <c r="C8" s="102">
        <v>321833.69</v>
      </c>
      <c r="D8" s="469" t="s">
        <v>83</v>
      </c>
      <c r="E8" s="102">
        <f>SUM(C8-B8)</f>
        <v>17833.690000000002</v>
      </c>
    </row>
    <row r="9" spans="1:5" ht="18.75">
      <c r="A9" s="105" t="s">
        <v>86</v>
      </c>
      <c r="B9" s="469">
        <v>45100</v>
      </c>
      <c r="C9" s="102">
        <v>78766.53</v>
      </c>
      <c r="D9" s="469" t="s">
        <v>83</v>
      </c>
      <c r="E9" s="102">
        <f aca="true" t="shared" si="0" ref="E9:E16">SUM(C9-B9)</f>
        <v>33666.53</v>
      </c>
    </row>
    <row r="10" spans="1:5" ht="18.75">
      <c r="A10" s="105" t="s">
        <v>87</v>
      </c>
      <c r="B10" s="469">
        <v>62000</v>
      </c>
      <c r="C10" s="102">
        <v>69374.49</v>
      </c>
      <c r="D10" s="469" t="s">
        <v>83</v>
      </c>
      <c r="E10" s="102">
        <f t="shared" si="0"/>
        <v>7374.490000000005</v>
      </c>
    </row>
    <row r="11" spans="1:5" ht="18.75">
      <c r="A11" s="105" t="s">
        <v>88</v>
      </c>
      <c r="B11" s="469">
        <v>960000</v>
      </c>
      <c r="C11" s="102">
        <v>720332</v>
      </c>
      <c r="D11" s="469" t="s">
        <v>77</v>
      </c>
      <c r="E11" s="102">
        <f t="shared" si="0"/>
        <v>-239668</v>
      </c>
    </row>
    <row r="12" spans="1:5" ht="18.75">
      <c r="A12" s="470" t="s">
        <v>89</v>
      </c>
      <c r="B12" s="102">
        <v>84100</v>
      </c>
      <c r="C12" s="103">
        <v>188642.1</v>
      </c>
      <c r="D12" s="469" t="s">
        <v>83</v>
      </c>
      <c r="E12" s="102">
        <f t="shared" si="0"/>
        <v>104542.1</v>
      </c>
    </row>
    <row r="13" spans="1:5" ht="18.75">
      <c r="A13" s="105" t="s">
        <v>90</v>
      </c>
      <c r="B13" s="102">
        <v>0</v>
      </c>
      <c r="C13" s="102">
        <v>0</v>
      </c>
      <c r="D13" s="469"/>
      <c r="E13" s="102">
        <f t="shared" si="0"/>
        <v>0</v>
      </c>
    </row>
    <row r="14" spans="1:5" ht="18.75">
      <c r="A14" s="105" t="s">
        <v>91</v>
      </c>
      <c r="B14" s="469">
        <v>8312000</v>
      </c>
      <c r="C14" s="102">
        <v>11005564.44</v>
      </c>
      <c r="D14" s="469" t="s">
        <v>83</v>
      </c>
      <c r="E14" s="102">
        <f t="shared" si="0"/>
        <v>2693564.4399999995</v>
      </c>
    </row>
    <row r="15" spans="1:5" ht="18.75">
      <c r="A15" s="49" t="s">
        <v>92</v>
      </c>
      <c r="B15" s="121">
        <v>8232800</v>
      </c>
      <c r="C15" s="35">
        <v>7424732</v>
      </c>
      <c r="D15" s="121" t="s">
        <v>77</v>
      </c>
      <c r="E15" s="27">
        <f t="shared" si="0"/>
        <v>-808068</v>
      </c>
    </row>
    <row r="16" spans="1:5" ht="19.5" thickBot="1">
      <c r="A16" s="34" t="s">
        <v>172</v>
      </c>
      <c r="B16" s="122">
        <f>SUM(B7:B15)</f>
        <v>18000000</v>
      </c>
      <c r="C16" s="50">
        <f>SUM(C7:C15)</f>
        <v>19809245.25</v>
      </c>
      <c r="D16" s="122" t="s">
        <v>83</v>
      </c>
      <c r="E16" s="50">
        <f t="shared" si="0"/>
        <v>1809245.25</v>
      </c>
    </row>
    <row r="17" spans="1:6" ht="19.5" thickTop="1">
      <c r="A17" s="123" t="s">
        <v>93</v>
      </c>
      <c r="B17" s="124"/>
      <c r="C17" s="121">
        <v>5917297</v>
      </c>
      <c r="D17" s="23"/>
      <c r="E17" s="26"/>
      <c r="F17" s="123"/>
    </row>
    <row r="18" spans="1:6" ht="18.75">
      <c r="A18" s="125" t="s">
        <v>94</v>
      </c>
      <c r="B18" s="126"/>
      <c r="C18" s="46">
        <f>C17</f>
        <v>5917297</v>
      </c>
      <c r="D18" s="23"/>
      <c r="E18" s="26"/>
      <c r="F18" s="123"/>
    </row>
    <row r="19" spans="1:6" ht="19.5" thickBot="1">
      <c r="A19" s="96" t="s">
        <v>95</v>
      </c>
      <c r="B19" s="124"/>
      <c r="C19" s="122">
        <f>SUM(C16+C18)</f>
        <v>25726542.25</v>
      </c>
      <c r="D19" s="23"/>
      <c r="E19" s="26"/>
      <c r="F19" s="123"/>
    </row>
    <row r="20" spans="1:9" ht="6" customHeight="1" thickTop="1">
      <c r="A20" s="123"/>
      <c r="B20" s="124"/>
      <c r="C20" s="26"/>
      <c r="D20" s="26"/>
      <c r="E20" s="26"/>
      <c r="F20" s="123"/>
      <c r="I20" s="29"/>
    </row>
    <row r="21" spans="1:9" ht="18.75">
      <c r="A21" s="521"/>
      <c r="B21" s="523" t="s">
        <v>79</v>
      </c>
      <c r="C21" s="525" t="s">
        <v>259</v>
      </c>
      <c r="D21" s="110" t="s">
        <v>83</v>
      </c>
      <c r="E21" s="109" t="s">
        <v>81</v>
      </c>
      <c r="F21" s="123"/>
      <c r="I21" s="29"/>
    </row>
    <row r="22" spans="1:9" ht="18.75">
      <c r="A22" s="522"/>
      <c r="B22" s="524"/>
      <c r="C22" s="526"/>
      <c r="D22" s="118" t="s">
        <v>77</v>
      </c>
      <c r="E22" s="119" t="s">
        <v>82</v>
      </c>
      <c r="F22" s="123"/>
      <c r="I22" s="29"/>
    </row>
    <row r="23" spans="1:9" ht="18.75">
      <c r="A23" s="467" t="s">
        <v>96</v>
      </c>
      <c r="B23" s="468"/>
      <c r="C23" s="229"/>
      <c r="D23" s="468"/>
      <c r="E23" s="229"/>
      <c r="F23" s="123"/>
      <c r="I23" s="29"/>
    </row>
    <row r="24" spans="1:9" ht="18.75">
      <c r="A24" s="105" t="s">
        <v>97</v>
      </c>
      <c r="B24" s="469">
        <v>1800196</v>
      </c>
      <c r="C24" s="102">
        <v>552870</v>
      </c>
      <c r="D24" s="469" t="s">
        <v>77</v>
      </c>
      <c r="E24" s="102">
        <f>SUM(C24-B24)</f>
        <v>-1247326</v>
      </c>
      <c r="I24" s="29"/>
    </row>
    <row r="25" spans="1:5" ht="18.75">
      <c r="A25" s="105" t="s">
        <v>98</v>
      </c>
      <c r="B25" s="469">
        <v>4416807</v>
      </c>
      <c r="C25" s="102">
        <v>4231668</v>
      </c>
      <c r="D25" s="469" t="s">
        <v>77</v>
      </c>
      <c r="E25" s="102">
        <f aca="true" t="shared" si="1" ref="E25:E35">SUM(C25-B25)</f>
        <v>-185139</v>
      </c>
    </row>
    <row r="26" spans="1:5" ht="18.75">
      <c r="A26" s="105" t="s">
        <v>99</v>
      </c>
      <c r="B26" s="469">
        <v>134424</v>
      </c>
      <c r="C26" s="102">
        <v>130620</v>
      </c>
      <c r="D26" s="469" t="s">
        <v>77</v>
      </c>
      <c r="E26" s="102">
        <f t="shared" si="1"/>
        <v>-3804</v>
      </c>
    </row>
    <row r="27" spans="1:5" ht="18.75">
      <c r="A27" s="105" t="s">
        <v>100</v>
      </c>
      <c r="B27" s="469">
        <v>1062777</v>
      </c>
      <c r="C27" s="102">
        <v>615720</v>
      </c>
      <c r="D27" s="469" t="s">
        <v>77</v>
      </c>
      <c r="E27" s="102">
        <f t="shared" si="1"/>
        <v>-447057</v>
      </c>
    </row>
    <row r="28" spans="1:5" ht="18.75">
      <c r="A28" s="105" t="s">
        <v>101</v>
      </c>
      <c r="B28" s="102">
        <v>1510600</v>
      </c>
      <c r="C28" s="102">
        <v>1193310</v>
      </c>
      <c r="D28" s="469" t="s">
        <v>77</v>
      </c>
      <c r="E28" s="102">
        <f t="shared" si="1"/>
        <v>-317290</v>
      </c>
    </row>
    <row r="29" spans="1:5" ht="18.75">
      <c r="A29" s="105" t="s">
        <v>102</v>
      </c>
      <c r="B29" s="102">
        <v>2435360</v>
      </c>
      <c r="C29" s="102">
        <v>1912796.5</v>
      </c>
      <c r="D29" s="469" t="s">
        <v>77</v>
      </c>
      <c r="E29" s="102">
        <f t="shared" si="1"/>
        <v>-522563.5</v>
      </c>
    </row>
    <row r="30" spans="1:5" ht="18.75">
      <c r="A30" s="105" t="s">
        <v>103</v>
      </c>
      <c r="B30" s="102">
        <v>766686</v>
      </c>
      <c r="C30" s="102">
        <v>666466.5</v>
      </c>
      <c r="D30" s="469" t="s">
        <v>77</v>
      </c>
      <c r="E30" s="102">
        <f t="shared" si="1"/>
        <v>-100219.5</v>
      </c>
    </row>
    <row r="31" spans="1:5" ht="18.75">
      <c r="A31" s="105" t="s">
        <v>104</v>
      </c>
      <c r="B31" s="469">
        <v>1116500</v>
      </c>
      <c r="C31" s="102">
        <v>1067199.43</v>
      </c>
      <c r="D31" s="469" t="s">
        <v>77</v>
      </c>
      <c r="E31" s="102">
        <f t="shared" si="1"/>
        <v>-49300.570000000065</v>
      </c>
    </row>
    <row r="32" spans="1:5" ht="18.75">
      <c r="A32" s="48" t="s">
        <v>92</v>
      </c>
      <c r="B32" s="120">
        <v>200000</v>
      </c>
      <c r="C32" s="27">
        <v>140000</v>
      </c>
      <c r="D32" s="120" t="s">
        <v>77</v>
      </c>
      <c r="E32" s="27">
        <f t="shared" si="1"/>
        <v>-60000</v>
      </c>
    </row>
    <row r="33" spans="1:5" ht="18.75">
      <c r="A33" s="105" t="s">
        <v>105</v>
      </c>
      <c r="B33" s="469">
        <v>250500</v>
      </c>
      <c r="C33" s="102">
        <v>225400</v>
      </c>
      <c r="D33" s="469" t="s">
        <v>77</v>
      </c>
      <c r="E33" s="102">
        <f t="shared" si="1"/>
        <v>-25100</v>
      </c>
    </row>
    <row r="34" spans="1:5" ht="18.75">
      <c r="A34" s="105" t="s">
        <v>106</v>
      </c>
      <c r="B34" s="469">
        <v>1794000</v>
      </c>
      <c r="C34" s="102">
        <v>1772900</v>
      </c>
      <c r="D34" s="469" t="s">
        <v>77</v>
      </c>
      <c r="E34" s="102">
        <f t="shared" si="1"/>
        <v>-21100</v>
      </c>
    </row>
    <row r="35" spans="1:5" ht="18.75">
      <c r="A35" s="49" t="s">
        <v>107</v>
      </c>
      <c r="B35" s="121">
        <v>2512150</v>
      </c>
      <c r="C35" s="35">
        <v>2510684.95</v>
      </c>
      <c r="D35" s="121" t="s">
        <v>77</v>
      </c>
      <c r="E35" s="27">
        <f t="shared" si="1"/>
        <v>-1465.0499999998137</v>
      </c>
    </row>
    <row r="36" spans="1:5" ht="19.5" thickBot="1">
      <c r="A36" s="34" t="s">
        <v>108</v>
      </c>
      <c r="B36" s="122">
        <f>SUM(B23:B35)</f>
        <v>18000000</v>
      </c>
      <c r="C36" s="50">
        <f>SUM(C23:C35)</f>
        <v>15019635.379999999</v>
      </c>
      <c r="D36" s="122" t="s">
        <v>77</v>
      </c>
      <c r="E36" s="50">
        <f>SUM(E23:E35)</f>
        <v>-2980364.62</v>
      </c>
    </row>
    <row r="37" spans="1:6" ht="19.5" thickTop="1">
      <c r="A37" s="123" t="s">
        <v>109</v>
      </c>
      <c r="B37" s="124"/>
      <c r="C37" s="121">
        <v>5917297</v>
      </c>
      <c r="D37" s="23"/>
      <c r="E37" s="26"/>
      <c r="F37" s="123"/>
    </row>
    <row r="38" spans="1:6" ht="18.75">
      <c r="A38" s="96" t="s">
        <v>110</v>
      </c>
      <c r="B38" s="124"/>
      <c r="C38" s="110">
        <f>SUM(C36+C37)</f>
        <v>20936932.38</v>
      </c>
      <c r="D38" s="23"/>
      <c r="E38" s="26"/>
      <c r="F38" s="123"/>
    </row>
    <row r="39" spans="1:6" ht="18.75">
      <c r="A39" s="44" t="s">
        <v>185</v>
      </c>
      <c r="C39" s="47">
        <f>C19-C38</f>
        <v>4789609.870000001</v>
      </c>
      <c r="E39" s="26"/>
      <c r="F39" s="123"/>
    </row>
    <row r="40" spans="1:3" ht="18.75">
      <c r="A40" s="44" t="s">
        <v>111</v>
      </c>
      <c r="C40" s="127"/>
    </row>
    <row r="41" spans="1:3" ht="18.75">
      <c r="A41" s="44" t="s">
        <v>112</v>
      </c>
      <c r="C41" s="128"/>
    </row>
    <row r="42" spans="1:5" ht="18.75">
      <c r="A42" s="22" t="s">
        <v>241</v>
      </c>
      <c r="C42" s="460" t="s">
        <v>4</v>
      </c>
      <c r="D42" s="460"/>
      <c r="E42" s="460"/>
    </row>
    <row r="43" spans="1:3" ht="18.75">
      <c r="A43" s="22" t="s">
        <v>240</v>
      </c>
      <c r="C43" s="29" t="s">
        <v>78</v>
      </c>
    </row>
    <row r="44" spans="1:3" ht="18.75">
      <c r="A44" s="22" t="s">
        <v>242</v>
      </c>
      <c r="C44" s="22" t="s">
        <v>58</v>
      </c>
    </row>
    <row r="45" spans="1:5" ht="18.75">
      <c r="A45" s="22" t="s">
        <v>239</v>
      </c>
      <c r="B45" s="22"/>
      <c r="C45" s="22"/>
      <c r="D45" s="22"/>
      <c r="E45" s="22"/>
    </row>
  </sheetData>
  <mergeCells count="10">
    <mergeCell ref="A1:E1"/>
    <mergeCell ref="A2:E2"/>
    <mergeCell ref="A3:E3"/>
    <mergeCell ref="A5:A6"/>
    <mergeCell ref="B5:B6"/>
    <mergeCell ref="C5:C6"/>
    <mergeCell ref="C42:E42"/>
    <mergeCell ref="A21:A22"/>
    <mergeCell ref="B21:B22"/>
    <mergeCell ref="C21:C22"/>
  </mergeCells>
  <printOptions/>
  <pageMargins left="0.3937007874015748" right="0" top="0.1968503937007874" bottom="0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K57"/>
  <sheetViews>
    <sheetView zoomScale="80" zoomScaleNormal="80" workbookViewId="0" topLeftCell="A1">
      <selection activeCell="A1" sqref="A1:J1"/>
    </sheetView>
  </sheetViews>
  <sheetFormatPr defaultColWidth="9.140625" defaultRowHeight="12.75"/>
  <cols>
    <col min="1" max="1" width="23.7109375" style="22" customWidth="1"/>
    <col min="2" max="2" width="6.28125" style="129" customWidth="1"/>
    <col min="3" max="3" width="13.57421875" style="29" customWidth="1"/>
    <col min="4" max="4" width="13.8515625" style="29" customWidth="1"/>
    <col min="5" max="5" width="13.421875" style="29" customWidth="1"/>
    <col min="6" max="6" width="14.140625" style="29" customWidth="1"/>
    <col min="7" max="7" width="15.28125" style="29" customWidth="1"/>
    <col min="8" max="8" width="15.00390625" style="29" customWidth="1"/>
    <col min="9" max="9" width="15.28125" style="29" customWidth="1"/>
    <col min="10" max="10" width="15.00390625" style="29" customWidth="1"/>
    <col min="11" max="16384" width="9.140625" style="22" customWidth="1"/>
  </cols>
  <sheetData>
    <row r="1" spans="1:10" s="80" customFormat="1" ht="24">
      <c r="A1" s="505" t="s">
        <v>14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 s="80" customFormat="1" ht="24">
      <c r="A2" s="484" t="s">
        <v>113</v>
      </c>
      <c r="B2" s="484"/>
      <c r="C2" s="484"/>
      <c r="D2" s="484"/>
      <c r="E2" s="484"/>
      <c r="F2" s="484"/>
      <c r="G2" s="484"/>
      <c r="H2" s="484"/>
      <c r="I2" s="484"/>
      <c r="J2" s="484"/>
    </row>
    <row r="3" spans="1:10" s="80" customFormat="1" ht="24">
      <c r="A3" s="446" t="s">
        <v>232</v>
      </c>
      <c r="B3" s="446"/>
      <c r="C3" s="446"/>
      <c r="D3" s="446"/>
      <c r="E3" s="446"/>
      <c r="F3" s="446"/>
      <c r="G3" s="446"/>
      <c r="H3" s="446"/>
      <c r="I3" s="446"/>
      <c r="J3" s="446"/>
    </row>
    <row r="4" spans="1:10" ht="18.75">
      <c r="A4" s="502" t="s">
        <v>50</v>
      </c>
      <c r="B4" s="539" t="s">
        <v>65</v>
      </c>
      <c r="C4" s="495" t="s">
        <v>114</v>
      </c>
      <c r="D4" s="495"/>
      <c r="E4" s="540" t="s">
        <v>116</v>
      </c>
      <c r="F4" s="541"/>
      <c r="G4" s="540" t="s">
        <v>116</v>
      </c>
      <c r="H4" s="541"/>
      <c r="I4" s="540" t="s">
        <v>119</v>
      </c>
      <c r="J4" s="541"/>
    </row>
    <row r="5" spans="1:10" ht="18.75">
      <c r="A5" s="531"/>
      <c r="B5" s="532"/>
      <c r="C5" s="498"/>
      <c r="D5" s="498"/>
      <c r="E5" s="537" t="s">
        <v>117</v>
      </c>
      <c r="F5" s="538"/>
      <c r="G5" s="537" t="s">
        <v>118</v>
      </c>
      <c r="H5" s="538"/>
      <c r="I5" s="537" t="s">
        <v>232</v>
      </c>
      <c r="J5" s="538"/>
    </row>
    <row r="6" spans="1:11" ht="18.75">
      <c r="A6" s="503"/>
      <c r="B6" s="533"/>
      <c r="C6" s="130" t="s">
        <v>115</v>
      </c>
      <c r="D6" s="131" t="s">
        <v>67</v>
      </c>
      <c r="E6" s="131" t="s">
        <v>115</v>
      </c>
      <c r="F6" s="131" t="s">
        <v>67</v>
      </c>
      <c r="G6" s="131" t="s">
        <v>115</v>
      </c>
      <c r="H6" s="131" t="s">
        <v>67</v>
      </c>
      <c r="I6" s="131" t="s">
        <v>16</v>
      </c>
      <c r="J6" s="131" t="s">
        <v>60</v>
      </c>
      <c r="K6" s="117"/>
    </row>
    <row r="7" spans="1:10" ht="18.75">
      <c r="A7" s="132" t="s">
        <v>189</v>
      </c>
      <c r="B7" s="133" t="s">
        <v>69</v>
      </c>
      <c r="C7" s="134">
        <v>16702</v>
      </c>
      <c r="D7" s="135">
        <v>0</v>
      </c>
      <c r="E7" s="135">
        <v>0</v>
      </c>
      <c r="F7" s="135">
        <v>0</v>
      </c>
      <c r="G7" s="135">
        <v>0</v>
      </c>
      <c r="H7" s="135">
        <v>0</v>
      </c>
      <c r="I7" s="135">
        <v>16702</v>
      </c>
      <c r="J7" s="135">
        <v>0</v>
      </c>
    </row>
    <row r="8" spans="1:10" ht="18.75">
      <c r="A8" s="139" t="s">
        <v>243</v>
      </c>
      <c r="B8" s="140" t="s">
        <v>70</v>
      </c>
      <c r="C8" s="135">
        <v>43591.97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f aca="true" t="shared" si="0" ref="I8:I19">C8</f>
        <v>43591.97</v>
      </c>
      <c r="J8" s="135">
        <v>0</v>
      </c>
    </row>
    <row r="9" spans="1:10" ht="18.75">
      <c r="A9" s="136" t="s">
        <v>248</v>
      </c>
      <c r="B9" s="137"/>
      <c r="C9" s="138"/>
      <c r="D9" s="135"/>
      <c r="E9" s="135"/>
      <c r="F9" s="135"/>
      <c r="G9" s="135"/>
      <c r="H9" s="135"/>
      <c r="I9" s="138"/>
      <c r="J9" s="135"/>
    </row>
    <row r="10" spans="1:10" ht="18.75">
      <c r="A10" s="139" t="s">
        <v>244</v>
      </c>
      <c r="B10" s="140" t="s">
        <v>71</v>
      </c>
      <c r="C10" s="135">
        <v>4011735.85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f t="shared" si="0"/>
        <v>4011735.85</v>
      </c>
      <c r="J10" s="135">
        <v>0</v>
      </c>
    </row>
    <row r="11" spans="1:10" ht="18.75">
      <c r="A11" s="139" t="s">
        <v>249</v>
      </c>
      <c r="B11" s="140"/>
      <c r="C11" s="135"/>
      <c r="D11" s="135"/>
      <c r="E11" s="135"/>
      <c r="F11" s="135"/>
      <c r="G11" s="135"/>
      <c r="H11" s="135"/>
      <c r="I11" s="135"/>
      <c r="J11" s="135"/>
    </row>
    <row r="12" spans="1:10" ht="18.75">
      <c r="A12" s="139" t="s">
        <v>245</v>
      </c>
      <c r="B12" s="140" t="s">
        <v>71</v>
      </c>
      <c r="C12" s="135">
        <v>1279938.63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f t="shared" si="0"/>
        <v>1279938.63</v>
      </c>
      <c r="J12" s="135">
        <v>0</v>
      </c>
    </row>
    <row r="13" spans="1:10" ht="18.75">
      <c r="A13" s="141" t="s">
        <v>250</v>
      </c>
      <c r="B13" s="142"/>
      <c r="C13" s="143"/>
      <c r="D13" s="135"/>
      <c r="E13" s="135"/>
      <c r="F13" s="135"/>
      <c r="G13" s="135"/>
      <c r="H13" s="135"/>
      <c r="I13" s="143"/>
      <c r="J13" s="135"/>
    </row>
    <row r="14" spans="1:10" ht="18.75">
      <c r="A14" s="141" t="s">
        <v>246</v>
      </c>
      <c r="B14" s="142" t="s">
        <v>72</v>
      </c>
      <c r="C14" s="143">
        <v>500000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43">
        <f t="shared" si="0"/>
        <v>500000</v>
      </c>
      <c r="J14" s="135">
        <v>0</v>
      </c>
    </row>
    <row r="15" spans="1:10" ht="18.75">
      <c r="A15" s="139" t="s">
        <v>251</v>
      </c>
      <c r="B15" s="140"/>
      <c r="C15" s="135"/>
      <c r="D15" s="135"/>
      <c r="E15" s="135"/>
      <c r="F15" s="135"/>
      <c r="G15" s="135"/>
      <c r="H15" s="135"/>
      <c r="I15" s="135"/>
      <c r="J15" s="135"/>
    </row>
    <row r="16" spans="1:10" ht="18.75">
      <c r="A16" s="141" t="s">
        <v>247</v>
      </c>
      <c r="B16" s="142" t="s">
        <v>71</v>
      </c>
      <c r="C16" s="143">
        <v>9942725.86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f t="shared" si="0"/>
        <v>9942725.86</v>
      </c>
      <c r="J16" s="135">
        <v>0</v>
      </c>
    </row>
    <row r="17" spans="1:10" ht="18.75">
      <c r="A17" s="136" t="s">
        <v>252</v>
      </c>
      <c r="B17" s="137"/>
      <c r="C17" s="138"/>
      <c r="D17" s="135"/>
      <c r="E17" s="135"/>
      <c r="F17" s="135"/>
      <c r="G17" s="135"/>
      <c r="H17" s="135"/>
      <c r="I17" s="138"/>
      <c r="J17" s="135"/>
    </row>
    <row r="18" spans="1:10" ht="18.75">
      <c r="A18" s="139" t="s">
        <v>190</v>
      </c>
      <c r="B18" s="140" t="s">
        <v>133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f t="shared" si="0"/>
        <v>0</v>
      </c>
      <c r="J18" s="135">
        <v>0</v>
      </c>
    </row>
    <row r="19" spans="1:10" ht="18.75">
      <c r="A19" s="139" t="s">
        <v>191</v>
      </c>
      <c r="B19" s="140" t="s">
        <v>181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f t="shared" si="0"/>
        <v>0</v>
      </c>
      <c r="J19" s="135">
        <v>0</v>
      </c>
    </row>
    <row r="20" spans="1:10" ht="18.75">
      <c r="A20" s="136" t="s">
        <v>192</v>
      </c>
      <c r="B20" s="137" t="s">
        <v>77</v>
      </c>
      <c r="C20" s="138">
        <v>28378</v>
      </c>
      <c r="D20" s="135">
        <v>0</v>
      </c>
      <c r="E20" s="138">
        <v>20473</v>
      </c>
      <c r="F20" s="138">
        <v>28378</v>
      </c>
      <c r="G20" s="135">
        <v>0</v>
      </c>
      <c r="H20" s="135">
        <v>0</v>
      </c>
      <c r="I20" s="138">
        <f>E20</f>
        <v>20473</v>
      </c>
      <c r="J20" s="135">
        <v>0</v>
      </c>
    </row>
    <row r="21" spans="1:10" ht="18.75">
      <c r="A21" s="139" t="s">
        <v>193</v>
      </c>
      <c r="B21" s="140" t="s">
        <v>131</v>
      </c>
      <c r="C21" s="135">
        <v>552870</v>
      </c>
      <c r="D21" s="135">
        <v>0</v>
      </c>
      <c r="E21" s="135">
        <v>0</v>
      </c>
      <c r="F21" s="135">
        <v>0</v>
      </c>
      <c r="G21" s="135">
        <v>0</v>
      </c>
      <c r="H21" s="135">
        <v>552870</v>
      </c>
      <c r="I21" s="135">
        <v>0</v>
      </c>
      <c r="J21" s="135">
        <v>0</v>
      </c>
    </row>
    <row r="22" spans="1:10" ht="18.75">
      <c r="A22" s="141" t="s">
        <v>193</v>
      </c>
      <c r="B22" s="142" t="s">
        <v>188</v>
      </c>
      <c r="C22" s="143">
        <v>4400836</v>
      </c>
      <c r="D22" s="135">
        <v>0</v>
      </c>
      <c r="E22" s="135">
        <v>0</v>
      </c>
      <c r="F22" s="135">
        <v>0</v>
      </c>
      <c r="G22" s="135">
        <v>0</v>
      </c>
      <c r="H22" s="135">
        <v>4400836</v>
      </c>
      <c r="I22" s="135">
        <v>0</v>
      </c>
      <c r="J22" s="135">
        <v>0</v>
      </c>
    </row>
    <row r="23" spans="1:10" ht="18.75">
      <c r="A23" s="145" t="s">
        <v>194</v>
      </c>
      <c r="B23" s="142" t="s">
        <v>132</v>
      </c>
      <c r="C23" s="143">
        <v>4231668</v>
      </c>
      <c r="D23" s="135">
        <v>0</v>
      </c>
      <c r="E23" s="135">
        <v>0</v>
      </c>
      <c r="F23" s="135">
        <v>0</v>
      </c>
      <c r="G23" s="135">
        <v>0</v>
      </c>
      <c r="H23" s="143">
        <f>C23</f>
        <v>4231668</v>
      </c>
      <c r="I23" s="135">
        <v>0</v>
      </c>
      <c r="J23" s="135">
        <v>0</v>
      </c>
    </row>
    <row r="24" spans="1:10" ht="18.75">
      <c r="A24" s="145" t="s">
        <v>195</v>
      </c>
      <c r="B24" s="140" t="s">
        <v>134</v>
      </c>
      <c r="C24" s="135">
        <v>130620</v>
      </c>
      <c r="D24" s="135">
        <v>0</v>
      </c>
      <c r="E24" s="135">
        <v>0</v>
      </c>
      <c r="F24" s="135">
        <v>0</v>
      </c>
      <c r="G24" s="135">
        <v>0</v>
      </c>
      <c r="H24" s="135">
        <f>C24</f>
        <v>130620</v>
      </c>
      <c r="I24" s="135">
        <v>0</v>
      </c>
      <c r="J24" s="135">
        <v>0</v>
      </c>
    </row>
    <row r="25" spans="1:10" ht="18.75">
      <c r="A25" s="145" t="s">
        <v>196</v>
      </c>
      <c r="B25" s="140" t="s">
        <v>135</v>
      </c>
      <c r="C25" s="135">
        <v>615720</v>
      </c>
      <c r="D25" s="135">
        <v>0</v>
      </c>
      <c r="E25" s="135">
        <v>0</v>
      </c>
      <c r="F25" s="135">
        <v>0</v>
      </c>
      <c r="G25" s="135">
        <v>0</v>
      </c>
      <c r="H25" s="135">
        <f>C25</f>
        <v>615720</v>
      </c>
      <c r="I25" s="135">
        <v>0</v>
      </c>
      <c r="J25" s="135">
        <v>0</v>
      </c>
    </row>
    <row r="26" spans="1:10" ht="18.75">
      <c r="A26" s="145" t="s">
        <v>196</v>
      </c>
      <c r="B26" s="140" t="s">
        <v>253</v>
      </c>
      <c r="C26" s="135">
        <v>206720</v>
      </c>
      <c r="D26" s="154">
        <v>0</v>
      </c>
      <c r="E26" s="135">
        <v>0</v>
      </c>
      <c r="F26" s="135">
        <v>0</v>
      </c>
      <c r="G26" s="135">
        <v>0</v>
      </c>
      <c r="H26" s="135">
        <f>C26</f>
        <v>206720</v>
      </c>
      <c r="I26" s="135">
        <v>0</v>
      </c>
      <c r="J26" s="135">
        <v>0</v>
      </c>
    </row>
    <row r="27" spans="1:10" ht="18.75">
      <c r="A27" s="146" t="s">
        <v>197</v>
      </c>
      <c r="B27" s="137" t="s">
        <v>136</v>
      </c>
      <c r="C27" s="138">
        <v>543310</v>
      </c>
      <c r="D27" s="135">
        <v>0</v>
      </c>
      <c r="E27" s="138">
        <v>650000</v>
      </c>
      <c r="F27" s="135">
        <v>0</v>
      </c>
      <c r="G27" s="135">
        <v>0</v>
      </c>
      <c r="H27" s="138">
        <f>C27+E27</f>
        <v>1193310</v>
      </c>
      <c r="I27" s="135">
        <v>0</v>
      </c>
      <c r="J27" s="135">
        <v>0</v>
      </c>
    </row>
    <row r="28" spans="1:10" ht="18.75">
      <c r="A28" s="151" t="s">
        <v>198</v>
      </c>
      <c r="B28" s="152" t="s">
        <v>137</v>
      </c>
      <c r="C28" s="153">
        <v>1912796.5</v>
      </c>
      <c r="D28" s="153">
        <v>0</v>
      </c>
      <c r="E28" s="153">
        <v>0</v>
      </c>
      <c r="F28" s="153">
        <v>0</v>
      </c>
      <c r="G28" s="153">
        <v>0</v>
      </c>
      <c r="H28" s="153">
        <f>C28+E28</f>
        <v>1912796.5</v>
      </c>
      <c r="I28" s="153">
        <v>0</v>
      </c>
      <c r="J28" s="153">
        <v>0</v>
      </c>
    </row>
    <row r="29" spans="1:10" ht="18.75">
      <c r="A29" s="527" t="s">
        <v>263</v>
      </c>
      <c r="B29" s="528"/>
      <c r="C29" s="528"/>
      <c r="D29" s="528"/>
      <c r="E29" s="528"/>
      <c r="F29" s="528"/>
      <c r="G29" s="528"/>
      <c r="H29" s="528"/>
      <c r="I29" s="528"/>
      <c r="J29" s="528"/>
    </row>
    <row r="30" spans="1:10" ht="18.75">
      <c r="A30" s="531" t="s">
        <v>50</v>
      </c>
      <c r="B30" s="532" t="s">
        <v>65</v>
      </c>
      <c r="C30" s="534" t="s">
        <v>114</v>
      </c>
      <c r="D30" s="534"/>
      <c r="E30" s="535" t="s">
        <v>116</v>
      </c>
      <c r="F30" s="536"/>
      <c r="G30" s="535" t="s">
        <v>116</v>
      </c>
      <c r="H30" s="536"/>
      <c r="I30" s="535" t="s">
        <v>119</v>
      </c>
      <c r="J30" s="536"/>
    </row>
    <row r="31" spans="1:10" ht="18.75">
      <c r="A31" s="531"/>
      <c r="B31" s="532"/>
      <c r="C31" s="498"/>
      <c r="D31" s="498"/>
      <c r="E31" s="537" t="s">
        <v>117</v>
      </c>
      <c r="F31" s="538"/>
      <c r="G31" s="537" t="s">
        <v>118</v>
      </c>
      <c r="H31" s="538"/>
      <c r="I31" s="537" t="s">
        <v>232</v>
      </c>
      <c r="J31" s="538"/>
    </row>
    <row r="32" spans="1:10" ht="18.75">
      <c r="A32" s="503"/>
      <c r="B32" s="533"/>
      <c r="C32" s="130" t="s">
        <v>115</v>
      </c>
      <c r="D32" s="131" t="s">
        <v>67</v>
      </c>
      <c r="E32" s="131" t="s">
        <v>115</v>
      </c>
      <c r="F32" s="131" t="s">
        <v>67</v>
      </c>
      <c r="G32" s="131" t="s">
        <v>115</v>
      </c>
      <c r="H32" s="131" t="s">
        <v>67</v>
      </c>
      <c r="I32" s="131" t="s">
        <v>16</v>
      </c>
      <c r="J32" s="131" t="s">
        <v>60</v>
      </c>
    </row>
    <row r="33" spans="1:10" ht="18.75">
      <c r="A33" s="146" t="s">
        <v>198</v>
      </c>
      <c r="B33" s="137" t="s">
        <v>138</v>
      </c>
      <c r="C33" s="138">
        <v>9999</v>
      </c>
      <c r="D33" s="135">
        <v>0</v>
      </c>
      <c r="E33" s="138">
        <v>1</v>
      </c>
      <c r="F33" s="135">
        <v>0</v>
      </c>
      <c r="G33" s="135">
        <v>0</v>
      </c>
      <c r="H33" s="138">
        <f aca="true" t="shared" si="1" ref="H33:H41">C33+E33</f>
        <v>10000</v>
      </c>
      <c r="I33" s="135">
        <v>0</v>
      </c>
      <c r="J33" s="135">
        <v>0</v>
      </c>
    </row>
    <row r="34" spans="1:10" ht="18.75">
      <c r="A34" s="145" t="s">
        <v>199</v>
      </c>
      <c r="B34" s="140" t="s">
        <v>139</v>
      </c>
      <c r="C34" s="135">
        <v>666466.5</v>
      </c>
      <c r="D34" s="135">
        <v>0</v>
      </c>
      <c r="E34" s="135">
        <v>0</v>
      </c>
      <c r="F34" s="135">
        <v>0</v>
      </c>
      <c r="G34" s="135">
        <v>0</v>
      </c>
      <c r="H34" s="135">
        <f t="shared" si="1"/>
        <v>666466.5</v>
      </c>
      <c r="I34" s="135">
        <v>0</v>
      </c>
      <c r="J34" s="135">
        <v>0</v>
      </c>
    </row>
    <row r="35" spans="1:10" ht="18.75">
      <c r="A35" s="145" t="s">
        <v>199</v>
      </c>
      <c r="B35" s="140" t="s">
        <v>254</v>
      </c>
      <c r="C35" s="135">
        <v>12000</v>
      </c>
      <c r="D35" s="135">
        <v>0</v>
      </c>
      <c r="E35" s="135">
        <v>0</v>
      </c>
      <c r="F35" s="135">
        <v>0</v>
      </c>
      <c r="G35" s="135">
        <v>0</v>
      </c>
      <c r="H35" s="135">
        <f t="shared" si="1"/>
        <v>12000</v>
      </c>
      <c r="I35" s="135">
        <v>0</v>
      </c>
      <c r="J35" s="135">
        <v>0</v>
      </c>
    </row>
    <row r="36" spans="1:10" ht="18.75">
      <c r="A36" s="145" t="s">
        <v>200</v>
      </c>
      <c r="B36" s="140" t="s">
        <v>140</v>
      </c>
      <c r="C36" s="135">
        <v>1067199.43</v>
      </c>
      <c r="D36" s="135">
        <v>0</v>
      </c>
      <c r="E36" s="135">
        <v>0</v>
      </c>
      <c r="F36" s="135">
        <v>0</v>
      </c>
      <c r="G36" s="135">
        <v>0</v>
      </c>
      <c r="H36" s="135">
        <f t="shared" si="1"/>
        <v>1067199.43</v>
      </c>
      <c r="I36" s="135">
        <v>0</v>
      </c>
      <c r="J36" s="135">
        <v>0</v>
      </c>
    </row>
    <row r="37" spans="1:10" ht="18.75">
      <c r="A37" s="145" t="s">
        <v>201</v>
      </c>
      <c r="B37" s="140" t="s">
        <v>141</v>
      </c>
      <c r="C37" s="135">
        <v>140000</v>
      </c>
      <c r="D37" s="135">
        <v>0</v>
      </c>
      <c r="E37" s="135">
        <v>0</v>
      </c>
      <c r="F37" s="135">
        <v>0</v>
      </c>
      <c r="G37" s="135">
        <v>0</v>
      </c>
      <c r="H37" s="135">
        <f t="shared" si="1"/>
        <v>140000</v>
      </c>
      <c r="I37" s="135">
        <v>0</v>
      </c>
      <c r="J37" s="135">
        <v>0</v>
      </c>
    </row>
    <row r="38" spans="1:10" ht="18.75">
      <c r="A38" s="145" t="s">
        <v>202</v>
      </c>
      <c r="B38" s="140" t="s">
        <v>142</v>
      </c>
      <c r="C38" s="135">
        <v>225400</v>
      </c>
      <c r="D38" s="135">
        <v>0</v>
      </c>
      <c r="E38" s="135">
        <v>0</v>
      </c>
      <c r="F38" s="135">
        <v>0</v>
      </c>
      <c r="G38" s="135">
        <v>0</v>
      </c>
      <c r="H38" s="135">
        <f t="shared" si="1"/>
        <v>225400</v>
      </c>
      <c r="I38" s="135">
        <v>0</v>
      </c>
      <c r="J38" s="135">
        <v>0</v>
      </c>
    </row>
    <row r="39" spans="1:10" ht="18.75">
      <c r="A39" s="146" t="s">
        <v>203</v>
      </c>
      <c r="B39" s="137" t="s">
        <v>143</v>
      </c>
      <c r="C39" s="143">
        <v>930900</v>
      </c>
      <c r="D39" s="143">
        <v>0</v>
      </c>
      <c r="E39" s="138">
        <v>842000</v>
      </c>
      <c r="F39" s="143">
        <v>0</v>
      </c>
      <c r="G39" s="143">
        <v>0</v>
      </c>
      <c r="H39" s="138">
        <f t="shared" si="1"/>
        <v>1772900</v>
      </c>
      <c r="I39" s="143">
        <v>0</v>
      </c>
      <c r="J39" s="143">
        <v>0</v>
      </c>
    </row>
    <row r="40" spans="1:10" ht="18.75">
      <c r="A40" s="145" t="s">
        <v>203</v>
      </c>
      <c r="B40" s="140" t="s">
        <v>144</v>
      </c>
      <c r="C40" s="135">
        <v>1287741</v>
      </c>
      <c r="D40" s="135">
        <v>0</v>
      </c>
      <c r="E40" s="135">
        <v>0</v>
      </c>
      <c r="F40" s="135">
        <v>0</v>
      </c>
      <c r="G40" s="135">
        <v>0</v>
      </c>
      <c r="H40" s="135">
        <f t="shared" si="1"/>
        <v>1287741</v>
      </c>
      <c r="I40" s="135">
        <v>0</v>
      </c>
      <c r="J40" s="135">
        <v>0</v>
      </c>
    </row>
    <row r="41" spans="1:10" ht="18.75">
      <c r="A41" s="144" t="s">
        <v>204</v>
      </c>
      <c r="B41" s="142" t="s">
        <v>145</v>
      </c>
      <c r="C41" s="143">
        <v>2510684.95</v>
      </c>
      <c r="D41" s="135">
        <v>0</v>
      </c>
      <c r="E41" s="135">
        <v>0</v>
      </c>
      <c r="F41" s="135">
        <v>0</v>
      </c>
      <c r="G41" s="135">
        <v>0</v>
      </c>
      <c r="H41" s="143">
        <f t="shared" si="1"/>
        <v>2510684.95</v>
      </c>
      <c r="I41" s="135">
        <v>0</v>
      </c>
      <c r="J41" s="135">
        <v>0</v>
      </c>
    </row>
    <row r="42" spans="1:10" ht="18.75">
      <c r="A42" s="145" t="s">
        <v>205</v>
      </c>
      <c r="B42" s="140" t="s">
        <v>73</v>
      </c>
      <c r="C42" s="135">
        <v>0</v>
      </c>
      <c r="D42" s="135">
        <v>935242.86</v>
      </c>
      <c r="E42" s="135">
        <v>935242.86</v>
      </c>
      <c r="F42" s="135">
        <v>842001</v>
      </c>
      <c r="G42" s="135">
        <v>0</v>
      </c>
      <c r="H42" s="135">
        <v>0</v>
      </c>
      <c r="I42" s="135">
        <v>0</v>
      </c>
      <c r="J42" s="135">
        <f>F42</f>
        <v>842001</v>
      </c>
    </row>
    <row r="43" spans="1:10" ht="18.75">
      <c r="A43" s="144" t="s">
        <v>206</v>
      </c>
      <c r="B43" s="142" t="s">
        <v>77</v>
      </c>
      <c r="C43" s="135">
        <v>0</v>
      </c>
      <c r="D43" s="143">
        <v>79</v>
      </c>
      <c r="E43" s="143">
        <v>79</v>
      </c>
      <c r="F43" s="143">
        <v>650000</v>
      </c>
      <c r="G43" s="135">
        <v>0</v>
      </c>
      <c r="H43" s="135">
        <v>0</v>
      </c>
      <c r="I43" s="135">
        <v>0</v>
      </c>
      <c r="J43" s="143">
        <f>F43</f>
        <v>650000</v>
      </c>
    </row>
    <row r="44" spans="1:10" ht="18.75">
      <c r="A44" s="145" t="s">
        <v>207</v>
      </c>
      <c r="B44" s="140" t="s">
        <v>146</v>
      </c>
      <c r="C44" s="135">
        <v>0</v>
      </c>
      <c r="D44" s="135">
        <v>25726542.25</v>
      </c>
      <c r="E44" s="135">
        <v>0</v>
      </c>
      <c r="F44" s="135">
        <v>0</v>
      </c>
      <c r="G44" s="135">
        <f>D44</f>
        <v>25726542.25</v>
      </c>
      <c r="H44" s="135">
        <v>0</v>
      </c>
      <c r="I44" s="135">
        <v>0</v>
      </c>
      <c r="J44" s="135">
        <v>0</v>
      </c>
    </row>
    <row r="45" spans="1:10" ht="18.75">
      <c r="A45" s="145" t="s">
        <v>208</v>
      </c>
      <c r="B45" s="140" t="s">
        <v>74</v>
      </c>
      <c r="C45" s="135">
        <v>0</v>
      </c>
      <c r="D45" s="135">
        <v>1424225.8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f>SUM(D45+F45+H45-E45)</f>
        <v>1424225.8</v>
      </c>
    </row>
    <row r="46" spans="1:10" ht="18.75">
      <c r="A46" s="145" t="s">
        <v>209</v>
      </c>
      <c r="B46" s="140" t="s">
        <v>75</v>
      </c>
      <c r="C46" s="135">
        <v>0</v>
      </c>
      <c r="D46" s="135">
        <v>3085897.96</v>
      </c>
      <c r="E46" s="135">
        <v>1225780.47</v>
      </c>
      <c r="F46" s="135">
        <v>955794.86</v>
      </c>
      <c r="G46" s="135">
        <v>0</v>
      </c>
      <c r="H46" s="143">
        <v>4789609.87</v>
      </c>
      <c r="I46" s="135">
        <v>0</v>
      </c>
      <c r="J46" s="135">
        <f>SUM(D46+F46+H46-E46)</f>
        <v>7605522.22</v>
      </c>
    </row>
    <row r="47" spans="1:10" ht="18.75">
      <c r="A47" s="151" t="s">
        <v>210</v>
      </c>
      <c r="B47" s="152" t="s">
        <v>76</v>
      </c>
      <c r="C47" s="135">
        <v>0</v>
      </c>
      <c r="D47" s="135">
        <v>4096015.82</v>
      </c>
      <c r="E47" s="135">
        <v>0</v>
      </c>
      <c r="F47" s="135">
        <v>1197402.47</v>
      </c>
      <c r="G47" s="135">
        <v>0</v>
      </c>
      <c r="H47" s="135"/>
      <c r="I47" s="135">
        <v>0</v>
      </c>
      <c r="J47" s="135">
        <f>SUM(D47+F47+H47-E47)</f>
        <v>5293418.29</v>
      </c>
    </row>
    <row r="48" spans="1:10" ht="19.5" thickBot="1">
      <c r="A48" s="148"/>
      <c r="B48" s="149"/>
      <c r="C48" s="150">
        <f aca="true" t="shared" si="2" ref="C48:J48">SUM(C7:C47)</f>
        <v>35268003.69</v>
      </c>
      <c r="D48" s="150">
        <f t="shared" si="2"/>
        <v>35268003.69</v>
      </c>
      <c r="E48" s="150">
        <f t="shared" si="2"/>
        <v>3673576.33</v>
      </c>
      <c r="F48" s="150">
        <f t="shared" si="2"/>
        <v>3673576.33</v>
      </c>
      <c r="G48" s="150">
        <f t="shared" si="2"/>
        <v>25726542.25</v>
      </c>
      <c r="H48" s="150">
        <f t="shared" si="2"/>
        <v>25726542.25</v>
      </c>
      <c r="I48" s="150">
        <f t="shared" si="2"/>
        <v>15815167.309999999</v>
      </c>
      <c r="J48" s="150">
        <f t="shared" si="2"/>
        <v>15815167.309999999</v>
      </c>
    </row>
    <row r="49" spans="2:10" ht="19.5" thickTop="1">
      <c r="B49" s="22"/>
      <c r="C49" s="22"/>
      <c r="D49" s="22"/>
      <c r="E49" s="22"/>
      <c r="F49" s="22"/>
      <c r="G49" s="22"/>
      <c r="H49" s="22"/>
      <c r="I49" s="22"/>
      <c r="J49" s="22"/>
    </row>
    <row r="50" spans="2:10" ht="18.75">
      <c r="B50" s="22"/>
      <c r="C50" s="22"/>
      <c r="D50" s="22"/>
      <c r="E50" s="22"/>
      <c r="F50" s="22"/>
      <c r="G50" s="22"/>
      <c r="H50" s="22"/>
      <c r="I50" s="22"/>
      <c r="J50" s="22"/>
    </row>
    <row r="51" spans="1:9" ht="21.75">
      <c r="A51" s="1" t="s">
        <v>147</v>
      </c>
      <c r="B51" s="16"/>
      <c r="C51" s="1"/>
      <c r="D51" s="1" t="s">
        <v>63</v>
      </c>
      <c r="E51" s="1"/>
      <c r="F51" s="1"/>
      <c r="G51" s="529" t="s">
        <v>63</v>
      </c>
      <c r="H51" s="529"/>
      <c r="I51" s="529"/>
    </row>
    <row r="52" spans="1:9" ht="21.75">
      <c r="A52" s="529" t="s">
        <v>8</v>
      </c>
      <c r="B52" s="529"/>
      <c r="C52" s="529"/>
      <c r="D52" s="431" t="s">
        <v>5</v>
      </c>
      <c r="E52" s="431"/>
      <c r="F52" s="1"/>
      <c r="G52" s="1" t="s">
        <v>6</v>
      </c>
      <c r="H52" s="1"/>
      <c r="I52" s="16"/>
    </row>
    <row r="53" spans="1:9" ht="21.75">
      <c r="A53" s="529" t="s">
        <v>7</v>
      </c>
      <c r="B53" s="529"/>
      <c r="C53" s="529"/>
      <c r="D53" s="431" t="s">
        <v>732</v>
      </c>
      <c r="E53" s="1"/>
      <c r="F53" s="1"/>
      <c r="G53" s="480" t="s">
        <v>2</v>
      </c>
      <c r="H53" s="480"/>
      <c r="I53" s="481"/>
    </row>
    <row r="54" spans="1:3" ht="21.75">
      <c r="A54" s="530" t="s">
        <v>229</v>
      </c>
      <c r="B54" s="530"/>
      <c r="C54" s="530"/>
    </row>
    <row r="57" ht="18.75">
      <c r="H57" s="26"/>
    </row>
  </sheetData>
  <mergeCells count="26">
    <mergeCell ref="A1:J1"/>
    <mergeCell ref="A3:J3"/>
    <mergeCell ref="A2:J2"/>
    <mergeCell ref="E5:F5"/>
    <mergeCell ref="G4:H4"/>
    <mergeCell ref="I4:J4"/>
    <mergeCell ref="I5:J5"/>
    <mergeCell ref="E4:F4"/>
    <mergeCell ref="A4:A6"/>
    <mergeCell ref="B4:B6"/>
    <mergeCell ref="C4:D5"/>
    <mergeCell ref="I30:J30"/>
    <mergeCell ref="G5:H5"/>
    <mergeCell ref="G30:H30"/>
    <mergeCell ref="A54:C54"/>
    <mergeCell ref="A30:A32"/>
    <mergeCell ref="B30:B32"/>
    <mergeCell ref="C30:D31"/>
    <mergeCell ref="A29:J29"/>
    <mergeCell ref="G51:I51"/>
    <mergeCell ref="A52:C52"/>
    <mergeCell ref="A53:C53"/>
    <mergeCell ref="E30:F30"/>
    <mergeCell ref="G31:H31"/>
    <mergeCell ref="I31:J31"/>
    <mergeCell ref="E31:F31"/>
  </mergeCells>
  <printOptions/>
  <pageMargins left="0.1968503937007874" right="0" top="0.3937007874015748" bottom="0.4330708661417323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new</cp:lastModifiedBy>
  <cp:lastPrinted>2011-11-15T07:17:02Z</cp:lastPrinted>
  <dcterms:created xsi:type="dcterms:W3CDTF">2009-11-05T04:48:26Z</dcterms:created>
  <dcterms:modified xsi:type="dcterms:W3CDTF">2011-11-15T09:17:26Z</dcterms:modified>
  <cp:category/>
  <cp:version/>
  <cp:contentType/>
  <cp:contentStatus/>
</cp:coreProperties>
</file>