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320" windowHeight="9615" activeTab="0"/>
  </bookViews>
  <sheets>
    <sheet name="กระดาษทำการ" sheetId="1" r:id="rId1"/>
    <sheet name="งบแสดงฐานะทางการเงิน" sheetId="2" r:id="rId2"/>
    <sheet name="งบทรัพย์สิน" sheetId="3" r:id="rId3"/>
    <sheet name="รายละเอียดงบทรัพย์สิน" sheetId="4" r:id="rId4"/>
    <sheet name="งบรายรับ-รายจ่าย" sheetId="5" r:id="rId5"/>
    <sheet name="หมายเหตุ 2" sheetId="6" r:id="rId6"/>
    <sheet name="หมายเหตุ 3" sheetId="7" r:id="rId7"/>
    <sheet name="งบเงินสะสม" sheetId="8" r:id="rId8"/>
    <sheet name="รายจ่ายที่จ่ายจากเงินสะสม" sheetId="9" r:id="rId9"/>
    <sheet name="ใบผ่านทั่วไปปิดบัญชี" sheetId="10" r:id="rId10"/>
    <sheet name="เงินสะสมที่นำไปใช้ได้" sheetId="11" r:id="rId11"/>
    <sheet name="หมายเหตุ 2 รายจ่ายค้างจ่าย" sheetId="12" r:id="rId12"/>
    <sheet name="งบทดลองหลังปิดบัญชี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<sst xmlns="http://schemas.openxmlformats.org/spreadsheetml/2006/main" count="791" uniqueCount="431">
  <si>
    <t>กระดาษทำการ</t>
  </si>
  <si>
    <t>งบทดลอง</t>
  </si>
  <si>
    <t>ใบผ่านรายการบัญชีทั่วไป</t>
  </si>
  <si>
    <t>งบแสดงฐานะการเงิน</t>
  </si>
  <si>
    <t>รายการ</t>
  </si>
  <si>
    <t>รหัสบัญชี</t>
  </si>
  <si>
    <t>(ปรับปรุง)</t>
  </si>
  <si>
    <t>(ปิดบัญชี)</t>
  </si>
  <si>
    <t xml:space="preserve"> </t>
  </si>
  <si>
    <t>เดบิท</t>
  </si>
  <si>
    <t>เครดิต</t>
  </si>
  <si>
    <t>เงินฝากธนาคารกรุงไทย - กระแสรายวัน</t>
  </si>
  <si>
    <t>รายจ่ายค้างจ่าย</t>
  </si>
  <si>
    <t>รายจ่ายรอจ่าย</t>
  </si>
  <si>
    <t>เงินสะสม</t>
  </si>
  <si>
    <t>เงินทุนสำรองเงินสะสม</t>
  </si>
  <si>
    <t>งบกลาง</t>
  </si>
  <si>
    <t>ยอดยกไป</t>
  </si>
  <si>
    <t>ยอกยกมา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</si>
  <si>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</si>
  <si>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</si>
  <si>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</si>
  <si>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</si>
  <si>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</si>
  <si>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</si>
  <si>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</si>
  <si>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ทรัพย์สิน</t>
  </si>
  <si>
    <t>หนี้สินและเงินสะสม</t>
  </si>
  <si>
    <t>หนี้สิน</t>
  </si>
  <si>
    <t>เงินรับฝาก (หมายเหตุประกอบ 3)</t>
  </si>
  <si>
    <t>รายได้ค้างรับ</t>
  </si>
  <si>
    <t xml:space="preserve">       รายการปรับปรุงเงินสะสมงวดนี้</t>
  </si>
  <si>
    <t xml:space="preserve">       เงินทุนสำรองเงินสะสม 25%</t>
  </si>
  <si>
    <t>หมายเหตุ 1</t>
  </si>
  <si>
    <t>องค์การบริหารส่วนตำบลดุสิต   อำเภอถ้ำพรรณรา   จังหวัดนครศรีธรรมราช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</si>
  <si>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</si>
  <si>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</si>
  <si>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</si>
  <si>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</si>
  <si>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จำหน่ายงวดที่</t>
  </si>
  <si>
    <t>ยกไปงวดหน้า</t>
  </si>
  <si>
    <t>ทรัพย์สินเกิดจาก</t>
  </si>
  <si>
    <t>จำนวนเงิน</t>
  </si>
  <si>
    <t>อสังหาริมทรัพย์</t>
  </si>
  <si>
    <t>ก.  รายได้องค์การบริหาร</t>
  </si>
  <si>
    <t xml:space="preserve">        ที่ดิน</t>
  </si>
  <si>
    <t xml:space="preserve">     ส่วนตำบล</t>
  </si>
  <si>
    <t xml:space="preserve">        อาคาร</t>
  </si>
  <si>
    <t>ข.  เงินอุดหนุนรัฐบาล</t>
  </si>
  <si>
    <t xml:space="preserve">        สวนสาธารณะ</t>
  </si>
  <si>
    <t>ค.  เงินอุดหนุนเฉพาะกิจ</t>
  </si>
  <si>
    <t>สังหาริมทรัพย์</t>
  </si>
  <si>
    <t>ง.  เงินสำรองเงินรายรับ</t>
  </si>
  <si>
    <t xml:space="preserve">        เครื่องใช้สำนักงาน</t>
  </si>
  <si>
    <t xml:space="preserve">        ครุภัณฑ์งานบ้านงานครัว</t>
  </si>
  <si>
    <t xml:space="preserve">        ครุภัณฑ์ยานพาหนะและขนส่ง</t>
  </si>
  <si>
    <t xml:space="preserve">        ครุภัณฑ์สำนักงาน</t>
  </si>
  <si>
    <t xml:space="preserve">        ครุภัณฑ์ไฟฟ้าและวิทยุ</t>
  </si>
  <si>
    <t xml:space="preserve">        ครุภัณฑ์การเกษตร</t>
  </si>
  <si>
    <t xml:space="preserve">        ครุภัณฑ์อื่น ๆ </t>
  </si>
  <si>
    <t xml:space="preserve">        ครุภัณฑ์สำรวจ</t>
  </si>
  <si>
    <t xml:space="preserve">        ครุภัณฑ์โฆษณาและเผยแพร่</t>
  </si>
  <si>
    <t xml:space="preserve">        ครุภัณฑ์เด็กเล่น</t>
  </si>
  <si>
    <t xml:space="preserve">        ครุภัณฑ์คอมพิวเตอร์</t>
  </si>
  <si>
    <t xml:space="preserve">        ครุภัณฑ์เครื่องดับเพลิง</t>
  </si>
  <si>
    <t xml:space="preserve">        ครุภัณฑ์ก่อสร้าง</t>
  </si>
  <si>
    <t xml:space="preserve">        ครุภัณฑ์ดนตรีและนาฏศิลป์</t>
  </si>
  <si>
    <t xml:space="preserve">                (ลงชื่อ)</t>
  </si>
  <si>
    <t>(ลงชื่อ)</t>
  </si>
  <si>
    <t xml:space="preserve">                            (นายธัญพิสิษฐ์  แตงแก้ว)   </t>
  </si>
  <si>
    <t xml:space="preserve">                              ผู้อำนวยการกองคลัง                        </t>
  </si>
  <si>
    <t>ลำดับที่</t>
  </si>
  <si>
    <t>เงินอุดหนุนรัฐบาล</t>
  </si>
  <si>
    <t>รวม</t>
  </si>
  <si>
    <t>หมายเหตุ</t>
  </si>
  <si>
    <t xml:space="preserve">  1.  ครุภัณฑ์สำนักงาน</t>
  </si>
  <si>
    <t xml:space="preserve">  2.  ครุภัณฑ์โฆษณาและเผยแพร่</t>
  </si>
  <si>
    <t xml:space="preserve">  3.  ครุภัณฑ์คอมพิวเตอร์</t>
  </si>
  <si>
    <t>องค์การบริหารส่วนตำบลดุสิต  อำเภอถ้ำพรรณรา  จังหวัดนครศรีธรรมราช</t>
  </si>
  <si>
    <t>ประมาณการ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</si>
  <si>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</si>
  <si>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</si>
  <si>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</si>
  <si>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</si>
  <si>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</si>
  <si>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</si>
  <si>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 xml:space="preserve">          ภาษีอากร</t>
  </si>
  <si>
    <t xml:space="preserve">          ค่าธรรมเนียม  ค่าปรับและค่าใบอนุญาต</t>
  </si>
  <si>
    <t xml:space="preserve">          รายได้จากทรัพย์สิน</t>
  </si>
  <si>
    <t xml:space="preserve">          รายได้จากสาธารณูปโภคและการพาณิชย์</t>
  </si>
  <si>
    <t xml:space="preserve">          รายได้เบ็ดเตล็ด</t>
  </si>
  <si>
    <t xml:space="preserve">          รายได้จากทุน</t>
  </si>
  <si>
    <t xml:space="preserve">          ภาษีจัดสรร</t>
  </si>
  <si>
    <t xml:space="preserve">          เงินอุดหนุน</t>
  </si>
  <si>
    <t>รวมเงินรายรับตามประมาณการรายรับทั้งสิ้น</t>
  </si>
  <si>
    <t xml:space="preserve">          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</si>
  <si>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</si>
  <si>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รวมรายรับทั้งสิ้น</t>
  </si>
  <si>
    <t>รายจ่ายจริง</t>
  </si>
  <si>
    <t>รายจ่ายตามประมาณการ</t>
  </si>
  <si>
    <t xml:space="preserve">          งบกลาง</t>
  </si>
  <si>
    <t xml:space="preserve">          เงินเดือน</t>
  </si>
  <si>
    <t xml:space="preserve">          ค่าจ้างประจำ</t>
  </si>
  <si>
    <t xml:space="preserve">          ค่าจ้างชั่วคราว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</si>
  <si>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</si>
  <si>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</si>
  <si>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</si>
  <si>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</si>
  <si>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ค่าครุภัณฑ์</t>
  </si>
  <si>
    <t xml:space="preserve">          ค่าที่ดินและสิ่งก่อสร้าง</t>
  </si>
  <si>
    <t xml:space="preserve">          รายจ่ายอื่น</t>
  </si>
  <si>
    <t>รวมรายจ่ายตามประมาณการรายจ่ายทั้งสิ้น</t>
  </si>
  <si>
    <t xml:space="preserve">          รายจ่ายที่จ่ายจากเงินอุดหนุนที่รัฐบาลให้โดยระบุวัตถุประสงค์</t>
  </si>
  <si>
    <t xml:space="preserve"> รวมรายจ่ายทั้งสิ้น</t>
  </si>
  <si>
    <t>สูงกว่า</t>
  </si>
  <si>
    <t>รายรับ                              รายจ่าย</t>
  </si>
  <si>
    <t>(ต่ำกว่า)</t>
  </si>
  <si>
    <t>(ลงชื่อ)                                                     (ลงชื่อ)</t>
  </si>
  <si>
    <t>หมายเหตุ  2</t>
  </si>
  <si>
    <t>องค์การบริหารส่วนตำบลดุสิต</t>
  </si>
  <si>
    <t>อำเภอถ้ำพรรณรา  จังหวัดนครศรีธรรมราช</t>
  </si>
  <si>
    <t>หมวด/ประเภท</t>
  </si>
  <si>
    <t>เบิกจ่ายแล้ว</t>
  </si>
  <si>
    <t>คงเหลือ</t>
  </si>
  <si>
    <t>ก่อหนี้ผูกพัน</t>
  </si>
  <si>
    <t>ไม่ก่อหนี้ผูกพัน</t>
  </si>
  <si>
    <t>หมวดค่าที่ดินและสิ่งก่อสร้าง</t>
  </si>
  <si>
    <t xml:space="preserve">          หมายเหตุ  ประกอบงบแสดงฐานะการเงิน</t>
  </si>
  <si>
    <t>ภาษี  หัก  ณ  ที่จ่าย</t>
  </si>
  <si>
    <t>ค่าใช้จ่ายในการจัดเก็บภาษีบำรุงท้องที่  5%</t>
  </si>
  <si>
    <t>ส่วนลดในการจัดเก็บภาษีบำรุงท้องที่  6%</t>
  </si>
  <si>
    <t>เงินทุนโครงการเศรษฐกิจชุมชน</t>
  </si>
  <si>
    <t>ค่าประกันการใช้น้ำประปา</t>
  </si>
  <si>
    <t>องค์การบริหารส่วนตำบลดุสิต อำเภอถ้ำพรรณรา  จังหวัดนครศรีธรรมราช</t>
  </si>
  <si>
    <t>งบเงินสะสม</t>
  </si>
  <si>
    <t>บวก</t>
  </si>
  <si>
    <t>รับจริงสูงกว่าจ่ายจริง</t>
  </si>
  <si>
    <t>รายได้ค้างรับงวดนี้สูงกว่างวดก่อน</t>
  </si>
  <si>
    <t>รายจ่ายค้างจ่ายคงเหลือ</t>
  </si>
  <si>
    <t>รายจ่ายรอจ่ายคงเหลือ</t>
  </si>
  <si>
    <t>รับเงินสะสม</t>
  </si>
  <si>
    <t>หัก</t>
  </si>
  <si>
    <t>เงินทุนสำรองเงินสะสมประจำปี</t>
  </si>
  <si>
    <t>จ่ายขาดเงินสะสม</t>
  </si>
  <si>
    <t>และจะเบิกจ่ายในปีงบประมาณต่อไป รายละเอียดปรากฎตามหมายเหตุ  5.1</t>
  </si>
  <si>
    <t>2. รับเงินสะสม</t>
  </si>
  <si>
    <t xml:space="preserve">    </t>
  </si>
  <si>
    <t>หมายเหตุ  5.1</t>
  </si>
  <si>
    <t>องการบริหารส่วนตำบลดุสิต</t>
  </si>
  <si>
    <t>รายงานรายจ่ายที่ได้รับอนุมัติให้จ่ายจากเงินสะสม</t>
  </si>
  <si>
    <t>วันที่</t>
  </si>
  <si>
    <t>จำนวนเงินที่ได้รับอนุมัติ</t>
  </si>
  <si>
    <t>คงเหลือเบิกจ่าย</t>
  </si>
  <si>
    <t>ยังไม่ได้ก่อหนี้</t>
  </si>
  <si>
    <t>ได้รับอนุมัติ</t>
  </si>
  <si>
    <t>จ่ายขาด</t>
  </si>
  <si>
    <t>ยืมเงินสะสม</t>
  </si>
  <si>
    <t>หมวด ค่าที่ดินและสิ่งก่อสร้าง</t>
  </si>
  <si>
    <t>-มติที่ประชุมสภาฯ</t>
  </si>
  <si>
    <t>ยกไปหน้า 2</t>
  </si>
  <si>
    <t>-2-</t>
  </si>
  <si>
    <t>ยอดยกมา</t>
  </si>
  <si>
    <t>อ.ถ้ำพรรณรา   จ.นครศรีธรรมราช</t>
  </si>
  <si>
    <t>ฝ่ายการเงินและบัญชี</t>
  </si>
  <si>
    <t>เครดิท</t>
  </si>
  <si>
    <t>ผู้จัดทำ</t>
  </si>
  <si>
    <t>ผู้อนุมัติ</t>
  </si>
  <si>
    <t>ผู้บันทึกบัญชี</t>
  </si>
  <si>
    <t>ลงชื่อ………………………………………………….</t>
  </si>
  <si>
    <t>ลงชื่อ………………………………………………………</t>
  </si>
  <si>
    <t>ลงชื่อ…………………………………….</t>
  </si>
  <si>
    <t xml:space="preserve">        (นางสาวจิราพร   เพชรฤทธิ์)</t>
  </si>
  <si>
    <t xml:space="preserve"> (นางสาวจิราพร  เพชรฤทธิ์)</t>
  </si>
  <si>
    <t xml:space="preserve">           นักวิชาการเงินและบัญชี</t>
  </si>
  <si>
    <t xml:space="preserve">   นักวิชาการเงินและบัญชี</t>
  </si>
  <si>
    <r>
      <t>คำอธิบาย</t>
    </r>
    <r>
      <rPr>
        <b/>
        <sz val="16"/>
        <rFont val="TH SarabunPSK"/>
        <family val="2"/>
      </rPr>
      <t xml:space="preserve"> เพื่อบันทึก</t>
    </r>
  </si>
  <si>
    <t xml:space="preserve">                                                                                                              วันที่  30  กันยายน  2556</t>
  </si>
  <si>
    <t xml:space="preserve">                                                                                                      เลขที่   81  /2556</t>
  </si>
  <si>
    <t xml:space="preserve">                                                                                                               วันที่  30  กันยายน  2556</t>
  </si>
  <si>
    <t xml:space="preserve">                                                                                                       เลขที่   82  /2556</t>
  </si>
  <si>
    <t xml:space="preserve">             (นายธัญพิสิษฐ์   แตงแก้ว)</t>
  </si>
  <si>
    <t xml:space="preserve">    ผู้อำนวยการกองคลัง</t>
  </si>
  <si>
    <t xml:space="preserve">   ผู้อำนวยการกองคลัง</t>
  </si>
  <si>
    <t xml:space="preserve">                                                                                                       เลขที่   83  /2556</t>
  </si>
  <si>
    <t>จำนวน 3  โครงการตามรายละเอียดดังนี้</t>
  </si>
  <si>
    <t xml:space="preserve">    1. โครงการก่อสร้างถนนคอนกรีตเสริมเหล็กสายแยกวัดวังรี - แยกบ้านลุงพรี้ หมู่ที่ 5,7  ตามสัญญาจ้างเลชที่ 10/2556 ลงวันที่</t>
  </si>
  <si>
    <t>12 กันยายน 2556 วงเงินตามสัญญา 956,500.-บาท (เก้าแสนห้าหมื่นหกพันห้าร้อยบาทถ้วน)</t>
  </si>
  <si>
    <t>ลงวันที่  25  กันยายน  2556  วงเงินตามสัญญา  690,000.-บาท (หกแสนเก้าหมื่นบาทถ้วน)</t>
  </si>
  <si>
    <t>ลงวันที่  25  กันยายน  2556  วงเงินตามสัญญา  790,000.-บาท (เจ็ดแสนเก้าหมื่นบาทถ้วน)</t>
  </si>
  <si>
    <t xml:space="preserve">    2. โครงการก่อสร้างถนนลาดยางสายแยกบ้านเกาะขวัญ - บ้านควนเศียร (ช่วงที่ 2) หมู่ที่ 1,2 ตามสัญญาจ้างเลขที่ 11/2556 </t>
  </si>
  <si>
    <t xml:space="preserve">    3. โครงการก่อสร้างถนนลาดยางสายแยกโรงเรียนพรรณราชลเขต - บ้านด่านปริง หมู่ที่ 11   ตามสัญญาจ้างเลขที่ 12/2556 </t>
  </si>
  <si>
    <t>โครงการเคลื่อนย้ายและก่อสร้างฐานรากและอุปกรณ์ระบบประปา บ้านฉนวนจันทร์  หมู่ที่ 2)</t>
  </si>
  <si>
    <t xml:space="preserve">                                                                                                       เลขที่   84  /2556</t>
  </si>
  <si>
    <t xml:space="preserve">                                                                                                       เลขที่   85  /2556</t>
  </si>
  <si>
    <t xml:space="preserve">                                                                                                       เลขที่   86  /2556</t>
  </si>
  <si>
    <t>รายรับ</t>
  </si>
  <si>
    <t>000</t>
  </si>
  <si>
    <t>7-000</t>
  </si>
  <si>
    <t>เงินเดือน</t>
  </si>
  <si>
    <t>7-100</t>
  </si>
  <si>
    <t>ค่าจ้างประจำ</t>
  </si>
  <si>
    <t>ค่าจ้างชั่วคราว</t>
  </si>
  <si>
    <t>7-130</t>
  </si>
  <si>
    <t>7-250</t>
  </si>
  <si>
    <t>7-450</t>
  </si>
  <si>
    <t>7-500</t>
  </si>
  <si>
    <r>
      <t>คำอธิบาย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เพื่อบันทึกรายรับที่เกิดขึ้นจริงและรายจ่ายที่เกิดขึ้นจริงปีงบประมาณ 2556 เข้าบัญชีเงินสะสม มีรายละเอียดดังนี้</t>
    </r>
  </si>
  <si>
    <t xml:space="preserve">                                                                                                       เลขที่   87  /2556</t>
  </si>
  <si>
    <t xml:space="preserve">    ปรับปรุงรายการที่ได้อนุมัติกันเงินไว้เพื่อดำเนินการเบิกจ่ายในปีงบประมาณถัดไป  หมวดค่าที่ดินและสิ่งก่อสร้าง</t>
  </si>
  <si>
    <t xml:space="preserve">    รายการบัญชีรายจ่ายรอจ่ายคงเหลือ  (เงินประโยชน์ตอบแทนอื่นเป็นกรณีพิเศษ (เงินรางวัลประจำปี) เข้าบัญชีเงินสะสม</t>
  </si>
  <si>
    <t xml:space="preserve">       รายการบัญชีรายจ่ายค้างจ่ายคงเหลือ เข้าบัญชีเงินสะสม (บอกเลิกสัญญาจ้างเลขที่ 54/2554 ลงวันที่ 30 กันยายน 2554</t>
  </si>
  <si>
    <t xml:space="preserve">           รายการบัญชีรายได้ค้างรับ ปีงบประมาณ พ.ศ.2556 ออกจากบัญชีเงินสะสม</t>
  </si>
  <si>
    <t xml:space="preserve">            ปิดบัญชีเงินทุนสำรองเงินสะสม 25% ของเงินสะสมประจำปี 2556 โดยมีรายละเอียดดังนี้</t>
  </si>
  <si>
    <r>
      <t xml:space="preserve">       </t>
    </r>
    <r>
      <rPr>
        <b/>
        <u val="doub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รายจ่ายจริงปีงบประมาณ 2556                         เป็นเงิน  26,525,342.30 บาท</t>
    </r>
  </si>
  <si>
    <t>ตั้งแต่วันที่  1  ตุลาคม  2555  ถึงวันที่  30  กันยายน  2556</t>
  </si>
  <si>
    <t>งบรายรับ - รายจ่ายตามงบประมาณ  ประจำปีงบประมาณ  พ.ศ.  2556</t>
  </si>
  <si>
    <t xml:space="preserve">                    (ลงชื่อ)</t>
  </si>
  <si>
    <t xml:space="preserve">          (นายธัญพิสิษฐ์  แตงแก้ว)                              (นายสง่า   ปรีชา)                              (นายสมยศ   รักษาวงศ์)</t>
  </si>
  <si>
    <t xml:space="preserve">            ผู้อำนวยการกองคลัง                         ปลัดองค์การบริหารส่วนตำบล                    นายกองค์การบริหารส่วนตำบล</t>
  </si>
  <si>
    <t>องค์การบริหารส่วนตำบลดุสิต   อำเภอถ้ำพรรณรา  จังหวัดนครศรีธรรมราช</t>
  </si>
  <si>
    <t xml:space="preserve">    เลขที่บัญชี 814-6-00860-7</t>
  </si>
  <si>
    <t xml:space="preserve">เงินฝากธนาคาร ธกส. - ออมทรัพย์ </t>
  </si>
  <si>
    <t xml:space="preserve">    เลขที่บัญชี 215-2-40032-3</t>
  </si>
  <si>
    <t xml:space="preserve">    เลขที่บัญชี 215-2-47989-9</t>
  </si>
  <si>
    <t>เงินฝากธนาคาร ธกส. - ประจำ</t>
  </si>
  <si>
    <t xml:space="preserve">    เลขที่บัญชี 215-4-20172-5</t>
  </si>
  <si>
    <t>เงินฝากธนาคารกรุงไทย - ออมทรัพย์</t>
  </si>
  <si>
    <t xml:space="preserve">    เลขที่บัญชี 814-0-08293-7</t>
  </si>
  <si>
    <t>ลูกหนี้เงินยืมเงินสะสม</t>
  </si>
  <si>
    <t>ณ  วันที่  30 กันยายน 2556</t>
  </si>
  <si>
    <t>ณ  วันที่  30  กันยายน  2556</t>
  </si>
  <si>
    <t>021</t>
  </si>
  <si>
    <t>022</t>
  </si>
  <si>
    <t>023</t>
  </si>
  <si>
    <t>704</t>
  </si>
  <si>
    <t>100</t>
  </si>
  <si>
    <t>120</t>
  </si>
  <si>
    <t>130</t>
  </si>
  <si>
    <t>200</t>
  </si>
  <si>
    <t>250</t>
  </si>
  <si>
    <t>270</t>
  </si>
  <si>
    <t>7-270</t>
  </si>
  <si>
    <t>300</t>
  </si>
  <si>
    <t>400</t>
  </si>
  <si>
    <t>450</t>
  </si>
  <si>
    <t>500</t>
  </si>
  <si>
    <t>600</t>
  </si>
  <si>
    <t>821</t>
  </si>
  <si>
    <t>900</t>
  </si>
  <si>
    <t>700</t>
  </si>
  <si>
    <t>703</t>
  </si>
  <si>
    <t>รายจ่ายค้างจ่าย (หมายเหตุ 3)</t>
  </si>
  <si>
    <t>เงินรายรับ (หมายเหตุ 1)</t>
  </si>
  <si>
    <t>เงินรับฝาก (หมายเหตุ 2)</t>
  </si>
  <si>
    <t>รายจ่ายรอจ่าย (หมายเหตุ 4)</t>
  </si>
  <si>
    <t xml:space="preserve">           รายการบัญชีรายได้ค้างรับ ปีงบประมาณ พ.ศ.2556 เข้าบัญชีเงินสะสม </t>
  </si>
  <si>
    <t xml:space="preserve">       (ลูกหนี้ภาษีบำรุงท้องที่  14,678.60 บาท ลูกหนี้ค่าประปา  39,845 บาท)</t>
  </si>
  <si>
    <t>ผู้อำนวยการกองคลัง</t>
  </si>
  <si>
    <t xml:space="preserve">     (ลงชื่อ)</t>
  </si>
  <si>
    <t xml:space="preserve">                (นายธัญพิสิษฐ์      แตงแก้ว)</t>
  </si>
  <si>
    <t xml:space="preserve">(ลงชื่อ) </t>
  </si>
  <si>
    <t xml:space="preserve">              (นายสง่า        ปรีชา)</t>
  </si>
  <si>
    <t xml:space="preserve">            (นายสมยศ         รักษาวงศ์)</t>
  </si>
  <si>
    <t>(1)  หายอดเงินสะสมจากงบแสดงฐานะทางการเงิน :</t>
  </si>
  <si>
    <t xml:space="preserve">     (ปรากฎตามงบแสดงฐานะทางการเงิน)</t>
  </si>
  <si>
    <t>ยอดเงินสะสมที่นำไปใช้ได้</t>
  </si>
  <si>
    <t>(2)  พิสูจน์ยอดเงินสะสมจากบัญชีเงินสดและเงินฝากธนาคาร</t>
  </si>
  <si>
    <t xml:space="preserve">            รายรับจริงปีงบประมาณ 2556                           เป็นเงิน  32,851,043.80 บาท</t>
  </si>
  <si>
    <t xml:space="preserve">             เงินสะสม                                                 เป็นเงิน   6,325,701.50 บาท</t>
  </si>
  <si>
    <t xml:space="preserve">            เงินสะสมปีงบประมาณ 2556                            เป็นเงิน    6,321,701.50 บาท</t>
  </si>
  <si>
    <t xml:space="preserve">            เงินทุนสำรองสะสม 25% ของเงินสะสม                 เป็นเงิน    1,581,425.38 บาท                 </t>
  </si>
  <si>
    <t>นายกองค์การบริหารส่วนตำบล</t>
  </si>
  <si>
    <t xml:space="preserve">          (ลงชื่อ)</t>
  </si>
  <si>
    <t xml:space="preserve">                      (นายสมยศ     รักษาวงศ์)   </t>
  </si>
  <si>
    <t xml:space="preserve">         (ลงชื่อ)</t>
  </si>
  <si>
    <t xml:space="preserve">                      (นายสง่า     ปรีชา)   </t>
  </si>
  <si>
    <t xml:space="preserve">               ปลัดองค์การบริหารส่วนตำบล</t>
  </si>
  <si>
    <t>รายละเอียดประกอบงบทรัพย์สิน  ประจำปีงบประมาณ  พ.ศ. 2556</t>
  </si>
  <si>
    <t>เครื่องสูบน้ำแบบจุ่มใต้น้ำ จำนวน 3 เครื่อง</t>
  </si>
  <si>
    <t>เครื่องพิมพ์ชนิเลเซอร์/ชนิด LED ขาวดำ</t>
  </si>
  <si>
    <t>ตู้เก็บเอกสารเหล็กบานทึบ จำนวน 3 ตู้</t>
  </si>
  <si>
    <t>เก้าอื้นั่งคอยแบบ 3 ที่นั่ง จำนวน 1 ชุด</t>
  </si>
  <si>
    <t>กล้องถ่ายภาพนิ่งดิจิตอล จำนวน 1 เครื่อง</t>
  </si>
  <si>
    <t>เงินรายได้</t>
  </si>
  <si>
    <t>ตู้เก็บเอกสารแบบบานเลื่อน จำนวน 2 ตู้</t>
  </si>
  <si>
    <t>เครื่องปรับอากาศ  จำนวน 1 เครื่อง</t>
  </si>
  <si>
    <t>โต๊ะทำงานระดับ 3-6 จำนวน 2 ตัว</t>
  </si>
  <si>
    <t>เก้าอื้ทำงานระดับ 3-6   จำนวน 2 ชุด</t>
  </si>
  <si>
    <t>เครื่องคอมพิวเตอร์ จำนวน 1 เครื่อง</t>
  </si>
  <si>
    <t>เครื่องสำรองกระแสไฟฟ้า จำนวน 2 เครื่อง</t>
  </si>
  <si>
    <t>เครื่องสำรองกระแสไฟฟ้า จำนวน 3 เครื่อง</t>
  </si>
  <si>
    <t>เงินอุดหนุนเฉพาะกิจ</t>
  </si>
  <si>
    <t xml:space="preserve">  4.  ครุภัณฑ์การเกษตร</t>
  </si>
  <si>
    <t>ณ  วันที่  30  เดือน กันยายน  พ.ศ.2556</t>
  </si>
  <si>
    <t xml:space="preserve">เงินสะสม  1  ตุลาคม  2555  </t>
  </si>
  <si>
    <t>เงินสะสม  30  กันยายน  2556</t>
  </si>
  <si>
    <t xml:space="preserve">   - ค่าธรรมเนียมในการดำเนินคดีแพ่งเหลือจ่ายคืน   2,000.00  บาท</t>
  </si>
  <si>
    <t>ทรัพย์สินตามงบบทรัพย์สิน (หมายเหตุ 1)</t>
  </si>
  <si>
    <t>ทุนทรัพย์สิน (หมายเหตุ 1 )</t>
  </si>
  <si>
    <t>เงินคงเหลือเมื่อวันที่  30  กันยายน  2556</t>
  </si>
  <si>
    <r>
      <t xml:space="preserve">                                                                                                                                   </t>
    </r>
    <r>
      <rPr>
        <b/>
        <sz val="14"/>
        <rFont val="TH SarabunPSK"/>
        <family val="2"/>
      </rPr>
      <t xml:space="preserve">      งบแสดงฐานะทางการเงิน</t>
    </r>
  </si>
  <si>
    <r>
      <t xml:space="preserve">                                                                                                                                        </t>
    </r>
    <r>
      <rPr>
        <b/>
        <sz val="14"/>
        <rFont val="TH SarabunPSK"/>
        <family val="2"/>
      </rPr>
      <t xml:space="preserve"> ณ  วันที่  30  กันยายน  2556</t>
    </r>
  </si>
  <si>
    <r>
      <t>บวก</t>
    </r>
    <r>
      <rPr>
        <sz val="14"/>
        <rFont val="TH Sarabun New"/>
        <family val="2"/>
      </rPr>
      <t xml:space="preserve"> รายรับจริงงวดนี้สูงกว่ารายจ่ายจริงงวดนี้</t>
    </r>
  </si>
  <si>
    <t>เงินฝากธนาคารกรุงไทย - กระแสรายวัน เลขที่ 814-6-00860-7</t>
  </si>
  <si>
    <t>เงินฝากธนาคาร ธกส. ออมทรัพย์ เลขที่ 215-2-40032-3</t>
  </si>
  <si>
    <t>เงินฝากธนาคาร ธกส. ออมทรัพย์ เลขที่ 215-2-47989-9</t>
  </si>
  <si>
    <t>เงินฝากธนาคารกรุงไทย-ออมทรัพย์ เลขที่ 814-0-08293-7</t>
  </si>
  <si>
    <t>เงินรายจ่ายค้างจ่าย  (หมายเหตุประกอบ 2)</t>
  </si>
  <si>
    <t xml:space="preserve">เงินทุนสำรองเงินสะสม </t>
  </si>
  <si>
    <t>1. ในปีงบประมาณ พ.ศ.2556  ได้รับอนุมัติให้จ่ายเงินสะสม  จำนวน  5,889,800.00 บาท</t>
  </si>
  <si>
    <t>เงินสะสมยกมาเมื่อวันที่  1  ตุลาคม  2555</t>
  </si>
  <si>
    <t>เงินสะสม  ณ  วันที่  30  กันยายน  2556</t>
  </si>
  <si>
    <r>
      <t>หัก</t>
    </r>
    <r>
      <rPr>
        <sz val="14"/>
        <rFont val="TH Sarabun New"/>
        <family val="2"/>
      </rPr>
      <t xml:space="preserve">   เงินจ่ายขาดเงินสะสม (หมายเหตุประกอบ 4)</t>
    </r>
  </si>
  <si>
    <r>
      <t xml:space="preserve">                                                                             </t>
    </r>
    <r>
      <rPr>
        <b/>
        <sz val="14"/>
        <rFont val="TH SarabunPSK"/>
        <family val="2"/>
      </rPr>
      <t xml:space="preserve">                                          องค์การบริหารส่วนตำบลดุสิต   อำเภอถ้ำพรรณรา   จังหวัดนครศรีธรรมราช</t>
    </r>
  </si>
  <si>
    <t>ประเภทงานทาง</t>
  </si>
  <si>
    <t xml:space="preserve">(1)  ค่าก่อสร้างถนนคอนกรีตเสริมเหล็กสายแยกวัดวังรี - แยกบ้านลุงพรี้ </t>
  </si>
  <si>
    <t xml:space="preserve">     หมู่ที่ 5,7 ตำบลดุสิต  อำเภอถ้ำพรรณรา  จังหวัดนครศรีธรรมราช</t>
  </si>
  <si>
    <t>- ตามสัญญจ้างเลขที่ 10/2556 ลงวันที่</t>
  </si>
  <si>
    <t>12  กันยายน  2556 ได้รับอนุมัติให้กันเงิน</t>
  </si>
  <si>
    <t>งบประมาณรายจ่ายเพื่อเบิกจ่ายในปี</t>
  </si>
  <si>
    <t>งบประมาณถัดไปตามบันทึกข้อความ</t>
  </si>
  <si>
    <t>ที่ นศ.75903/- ลงวันที่ 30 กันยายน 2556</t>
  </si>
  <si>
    <t xml:space="preserve">     หมู่ที่ 1,2 ตำบลดุสิต  อำเภอถ้ำพรรณรา  จังหวัดนครศรีธรรมราช</t>
  </si>
  <si>
    <t>- ตามสัญญจ้างเลขที่ 11/2556 ลงวันที่</t>
  </si>
  <si>
    <t>25  กันยายน  2556 ได้รับอนุมัติให้กันเงิน</t>
  </si>
  <si>
    <t>ประจำปีงบประมาณ  พ.ศ.2556</t>
  </si>
  <si>
    <t>(2)  ค่าก่อสร้างถนนลาดยางสายแยกบ้านเกาะขวัญ - บ้านควรเศียร (ช่วงที่ 2)</t>
  </si>
  <si>
    <t xml:space="preserve">     หมู่ที่ 11  ตำบลดุสิต  อำเภอถ้ำพรรณรา  จังหวัดนครศรีธรรมราช</t>
  </si>
  <si>
    <t>(3)  ค่าก่อสร้างถนนลาดยางสายแยกโรงเรียนพรรณราชลเขต - บ้านด่านปริง</t>
  </si>
  <si>
    <t>- ตามสัญญจ้างเลขที่ 12/2556 ลงวันที่</t>
  </si>
  <si>
    <t xml:space="preserve"> เงินรับฝาก (หมายเหตุ 3)</t>
  </si>
  <si>
    <t>ประเภท รายจ่ายเพื่อบำรุงหรือซ่อมแซมทรัพย์สิน</t>
  </si>
  <si>
    <t>ประเภท ครุภัณฑ์งานประปา</t>
  </si>
  <si>
    <t>ค่าซ่อมแซมมอเตอร์สูบน้ำในระบบบประปา จำนวน 12  รายการ</t>
  </si>
  <si>
    <t>ค่าซ่อมแซมระบบท่อส่งน้ำประปาหมู่บ้าน จำนวน  4  จุด</t>
  </si>
  <si>
    <t>เครื่องสูบน้ำชนิดหอยโข่ง ขนาด 3 แรงม้า จำนวน  2 เครื่อง</t>
  </si>
  <si>
    <t>เครื่องสูบน้ำชนิดหอยโข่ง ขนาด 2 แรงม้า จำนวน  2 เครื่อง</t>
  </si>
  <si>
    <t>ถังกรองน้ำแค๊ปซูล  จำนวน 1 ถัง</t>
  </si>
  <si>
    <t>ประเภท งานทาง</t>
  </si>
  <si>
    <t>หมู่ที่  1,2   ต.ดุสิต อ.ถ้ำพรรณรา จ.นครศรีธรรมราช</t>
  </si>
  <si>
    <t>ค่าก่อสร้างถนนลาดยางสายแยกเกาะขวัญ - บ้านควนเศียร (ช่วงที่ 1)</t>
  </si>
  <si>
    <t>ค่าก่อสร้างถนน คสล. สายแยกโรงรม - แยกบ้านในเกาะขวัญ (ช่วงที่ 1)</t>
  </si>
  <si>
    <t>หมู่ที่  1 ต.ดุสิต อ.ถ้ำพรรณรา จ.นครศรีธรรมราช</t>
  </si>
  <si>
    <t>ค่าปรับปรุงถนนสายแยกต้นจิก - แยกวัดถ้ำกัลยาณมิตร หมู่ที่ 5,7</t>
  </si>
  <si>
    <t>ต.ดุสิต อ.ถ้ำพรรณรา จ.นครศรีธรรมราช</t>
  </si>
  <si>
    <t>ค่าปรับปรุงถนนสายแยก ทล.41(ครูทัย) - แยกทุ่งหนองควาย หมู่ที่ 10,4</t>
  </si>
  <si>
    <t>ค่าถมหลุมบ่อ สายแยกโรงเรียนบ้านสวนพิกุล - บ้านในทอน หมู่ที่ 6</t>
  </si>
  <si>
    <t xml:space="preserve"> ต.ดุสิต อ.ถ้ำพรรณรา  จ.นครศรีธรรมราช</t>
  </si>
  <si>
    <t>ประเภท อาคาร</t>
  </si>
  <si>
    <t>ค่าปรับปรุงต่อเติมอาคารสำนักงานองค์การบริหารส่วนตำบล</t>
  </si>
  <si>
    <t>หมู่ที 10   ต.ดุสิต อ.ถ้ำพรรณรา จ.นครศรีธรรมราช</t>
  </si>
  <si>
    <t>ค่าปรับปรุงต่อเติมอาคารประชุมสภา (ส่วนโยธา) องค์การบริหารส่วนตำบลดุสิต</t>
  </si>
  <si>
    <t>ค่าก่อสร้างรางระบายน้ำคอนกรีตเสริมเหล็กถนนสายแยก ทล.41 บ้านเกาะขวัญ</t>
  </si>
  <si>
    <t>ถึง บ้านจั่นเสือ  หมู่ที่ 1  อ.ถ้ำพรรณรา    จ.นครศรีธรรมราช</t>
  </si>
  <si>
    <t>ค่าก่อสร้างรางระบายน้ำคอนกรีตเสริมเหล็กถนนสายแยกโรงเรียน</t>
  </si>
  <si>
    <t>พรรณราชลเขต - บ้านด่านปริง  ต.ดุสิต  อ.ถ้ำพรรณรา   จ.นครศรีธรรมราช</t>
  </si>
  <si>
    <t>หมวด ค่าคครุภัณฑ์</t>
  </si>
  <si>
    <t>ประเภท ครุภัณฑ์สำนักงาน</t>
  </si>
  <si>
    <t>โต๊ะทำงานระดับ 3-6 จำนวน 2 ตัว ๆ ละ 4,500.-บาท เป็นเงิน 9,000.-บาท</t>
  </si>
  <si>
    <t>เก้าอื้ทำงานระดับ 3-6 จำนวน 2 ตัว ๆ ละ 3,000.-บาท เป็นเงิน 6,000.-บาท</t>
  </si>
  <si>
    <t>เก้าอี้ห้องประชุมสภาองค์การบริหารส่วนตำบล จำนวน 30 ตัว ๆ ละ 2,600.-บาท</t>
  </si>
  <si>
    <t>เป็นเงิน  78,000.-บาท</t>
  </si>
  <si>
    <t xml:space="preserve">สมัยวิสามัญ สมัยที่ </t>
  </si>
  <si>
    <t>1/2556 ครั้งที่  1</t>
  </si>
  <si>
    <t>เมื่อวันที่ 26 ก.พ.</t>
  </si>
  <si>
    <t>ปี 2557</t>
  </si>
  <si>
    <t>หมวด ค่าตอบแทน ใช้สอย และวัสดุ</t>
  </si>
  <si>
    <t>ค่าก่อสร้างถนน คสล. โดยก่อสร้างถนนชนิดผิวจราจร คสล. สายสามแยก</t>
  </si>
  <si>
    <t>กลุ่มออมทรัพย์ ม.3-เกาะลอยน้ำผุด ม.3 ต.ดุสิต อ.ถ้ำพรรณรา จ.นครศรีธรรมราช</t>
  </si>
  <si>
    <t xml:space="preserve">สมัยสามัญ สมัยที่ </t>
  </si>
  <si>
    <t>ค่าก่อสร้างถนน คสล. โดยก่อสร้างถนนชนิดผิวจราจร คสล.สายสามแยก</t>
  </si>
  <si>
    <t>2/2555 ครั้งที่ 1</t>
  </si>
  <si>
    <t xml:space="preserve">ทล.41 (บ้านนายอุทัย ล่องชุม)-แยกทุ่งหนองควาย ม.4 ต.ดุสิต อ.ถ้ำพรรณรา </t>
  </si>
  <si>
    <t>เมื่อวันที่ 11 เม.ย.</t>
  </si>
  <si>
    <t xml:space="preserve">ค่าปรับปรุงถนนสายบ้านควรจำปา - แยกหนองจิก ม.8 ต.ดุสิต อ.ถ้ำพรรณรา  </t>
  </si>
  <si>
    <t>จ.นครศรีธรรมราช</t>
  </si>
  <si>
    <t xml:space="preserve">ค่าปรับปรุงถนนสายแยกหนองจิก - เขตสุราษฎร์ธานี ม.4 ต.ดุสิต  อ.ถ้ำพรรณรา  </t>
  </si>
  <si>
    <t xml:space="preserve"> จ.นครศรีธรรมราช</t>
  </si>
  <si>
    <t>ประเภท ถนน</t>
  </si>
  <si>
    <t>-3-</t>
  </si>
  <si>
    <t>ยกไปหน้า 3</t>
  </si>
  <si>
    <t>26  ก.พ .56</t>
  </si>
  <si>
    <t>26 ก.พ. 56</t>
  </si>
  <si>
    <t>11  เม.ย .55</t>
  </si>
  <si>
    <t>11  เม.ย. 55</t>
  </si>
  <si>
    <t>2556</t>
  </si>
  <si>
    <t>ถังแรงดันน้ำ จำนวน  3  ถัง</t>
  </si>
  <si>
    <t>เงินประกันสัญญา</t>
  </si>
  <si>
    <t>หมายเหตุ 4</t>
  </si>
  <si>
    <t>รายงานยอดเงินสะสมที่นำไปใช้ได้คงเหลือ  ณ  วันที่  30  กันยายน  2556</t>
  </si>
  <si>
    <t>ยอดเงินสะสมที่นำไปใช้ได้  ณ  วันที่  30  กันยายน  2556</t>
  </si>
  <si>
    <t xml:space="preserve">     ยอดเงินสดและเงินฝากธนาคาร  ณ  วันที่  30  กันยายน  2556</t>
  </si>
  <si>
    <r>
      <t>หัก</t>
    </r>
    <r>
      <rPr>
        <sz val="16"/>
        <rFont val="TH Sarabun New"/>
        <family val="2"/>
      </rPr>
      <t xml:space="preserve"> บัญชีเงินรายจ่ายค้างจ่าย                           2,436,500.00                           </t>
    </r>
  </si>
  <si>
    <t xml:space="preserve">    บัญชีเงินรับฝากต่าง ๆ                                 867,425.87                        </t>
  </si>
  <si>
    <t xml:space="preserve">    เงินทุนสำรองเงินสะสม                              8,350,911.42</t>
  </si>
  <si>
    <r>
      <t>หัก</t>
    </r>
    <r>
      <rPr>
        <sz val="16"/>
        <rFont val="TH Sarabun New"/>
        <family val="2"/>
      </rPr>
      <t xml:space="preserve">  จ่ายขาดเงินสะสมที่ได้รับอนุมัติให้จ่ายขาดแล้วประจำปีงบประมาณ 2556</t>
    </r>
  </si>
  <si>
    <t>คงเหลือเงินสะสมที่นำไปใช้ได้ ณ  วันที่  30  กันยายน  2556</t>
  </si>
  <si>
    <t xml:space="preserve">      บัญชีลูกหนี้เงินยืม                      15000.00</t>
  </si>
  <si>
    <r>
      <t>หัก</t>
    </r>
    <r>
      <rPr>
        <sz val="16"/>
        <rFont val="TH Sarabun New"/>
        <family val="2"/>
      </rPr>
      <t xml:space="preserve">  บัญชีรายได้ค้างรับ                     54,523.60                                                               </t>
    </r>
  </si>
  <si>
    <t xml:space="preserve">      ยอดเงินสะสม ณ วันที่  30  กันยายน  2556</t>
  </si>
  <si>
    <t xml:space="preserve">                        ผู้อำนวยการกองคลัง</t>
  </si>
  <si>
    <t xml:space="preserve">                  ปลังองค์การบริหารส่วนตำบล</t>
  </si>
  <si>
    <t xml:space="preserve">                       (นายสง่า      ปรีชา)</t>
  </si>
  <si>
    <t xml:space="preserve">      นายกองค์การบริหารส่วนตำบล</t>
  </si>
  <si>
    <t xml:space="preserve">          (นายสมยศ    รักษาวงศ์)</t>
  </si>
  <si>
    <t xml:space="preserve">        (ลงชื่อ)</t>
  </si>
  <si>
    <t xml:space="preserve">                   (นายธัญพิสิษฐ์        แตงแก้ว)</t>
  </si>
  <si>
    <t xml:space="preserve">            (ลงชื่อ)</t>
  </si>
  <si>
    <t xml:space="preserve">         ปลัดองค์การบริหารส่วนตำบล</t>
  </si>
  <si>
    <t xml:space="preserve">                                   นายกองค์การบริหารส่วนตำบล</t>
  </si>
  <si>
    <t>จ.  เงินสะสม</t>
  </si>
  <si>
    <t>ณ  วันที่  30  เดือน  กันยายน  พ.ศ.2556</t>
  </si>
  <si>
    <t xml:space="preserve"> เงินฝากธนาคาร กรุงไทย-กระแสรายวัน เลขที่  814-6-00860-7</t>
  </si>
  <si>
    <t xml:space="preserve"> เงินฝากธนาคาร ธกส.-ออมทรัพย์  เลขที่  215-2-40032-3</t>
  </si>
  <si>
    <t xml:space="preserve"> เงินฝากธนาคาร ธกส.-ออมทรัพย์  เลขที่  215-2-47989-9</t>
  </si>
  <si>
    <t xml:space="preserve"> เงินฝากธนาคาร ธกส.-ประจำ  เลขที่  215-4-20172-5</t>
  </si>
  <si>
    <t xml:space="preserve"> เงินฝากธนาคาร กรุงไทย-ออมทรัพย์  เลขที่  814-0-08293-7</t>
  </si>
  <si>
    <t xml:space="preserve"> ลูกหนี้เงินยืมเงินสะสม</t>
  </si>
  <si>
    <t xml:space="preserve"> รายได้ค้างรับ</t>
  </si>
  <si>
    <t xml:space="preserve"> เงินรับฝาก (หมายเหตุ 2)</t>
  </si>
  <si>
    <t xml:space="preserve"> เงินสะสม</t>
  </si>
  <si>
    <t xml:space="preserve"> เงินทุนสำรองเงินสะสม</t>
  </si>
  <si>
    <t>งบทดลอง (หลังปิดบัญชี)</t>
  </si>
  <si>
    <t xml:space="preserve"> รายจ่ายค้างจ่าย (หมายเหตุ  1)</t>
  </si>
  <si>
    <t xml:space="preserve">  (ลงชื่อ)                                    (ลงชื่อ)                                         (ลงชื่อ)</t>
  </si>
  <si>
    <t xml:space="preserve">        (นายธัญพิสิษฐ์  แตงแก้ว)                 (นายสง่า      ปรีชา)                        (นายสมยศ   รักษาวงศ์) </t>
  </si>
  <si>
    <t xml:space="preserve">           ผู้อำนวยการกองคลัง               ปลัดองค์การบริหารส่วนตำบล               นายกองค์การบริหารส่วนตำบล  </t>
  </si>
  <si>
    <t>เครื่องสูบน้ำชนิดหอยโข่ง 3 แรงม้า จำนวน 2 เครื่อง</t>
  </si>
  <si>
    <t>เครื่องสูบน้ำชนิดหอยโข่ง 2 แรงม้า  จำนวน 2 เครื่อง</t>
  </si>
  <si>
    <t>ถังแรงดันน้ำ ความจุไม่น้อยกว่า 500 ลิตร จำนวน 3 ถัง</t>
  </si>
  <si>
    <r>
      <t xml:space="preserve">ถังกรองน้ำแค๊ปซูลขนาดท่อรับ-ส่ง </t>
    </r>
    <r>
      <rPr>
        <sz val="14"/>
        <rFont val="Calibri"/>
        <family val="2"/>
      </rPr>
      <t>Ø</t>
    </r>
    <r>
      <rPr>
        <sz val="14"/>
        <rFont val="TH SarabunPSK"/>
        <family val="2"/>
      </rPr>
      <t xml:space="preserve"> 3 นิ้ว จำนวน 1 ถัง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</si>
</sst>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_-;\-* #,##0.00_-;_-* &quot;-&quot;_-;_-@_-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u val="single"/>
      <sz val="16"/>
      <name val="TH Sarabun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3"/>
      <name val="TH NiramitIT๙"/>
      <family val="0"/>
    </font>
    <font>
      <b/>
      <u val="double"/>
      <sz val="16"/>
      <name val="TH SarabunPSK"/>
      <family val="2"/>
    </font>
    <font>
      <u val="double"/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u val="single"/>
      <sz val="14"/>
      <name val="TH SarabunPSK"/>
      <family val="2"/>
    </font>
    <font>
      <b/>
      <u val="single"/>
      <sz val="14"/>
      <name val="TH Sarabun New"/>
      <family val="2"/>
    </font>
    <font>
      <b/>
      <u val="single"/>
      <sz val="13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Calibri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H SarabunPSK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TH SarabunPSK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double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/>
      <top/>
      <bottom style="thin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15">
    <xf numFmtId="0" fontId="0" fillId="0" borderId="0" xfId="0" applyFont="1" applyAlignment="1">
      <alignment/>
    </xf>
    <xf numFmtId="0" fontId="7" fillId="0" borderId="10" xfId="39" applyFont="1" applyBorder="1" applyAlignment="1">
      <alignment horizontal="center"/>
      <protection/>
    </xf>
    <xf numFmtId="0" fontId="7" fillId="0" borderId="11" xfId="39" applyFont="1" applyBorder="1" applyAlignment="1">
      <alignment horizontal="center"/>
      <protection/>
    </xf>
    <xf numFmtId="0" fontId="7" fillId="0" borderId="12" xfId="39" applyFont="1" applyBorder="1" applyAlignment="1">
      <alignment horizontal="center"/>
      <protection/>
    </xf>
    <xf numFmtId="0" fontId="66" fillId="0" borderId="0" xfId="0" applyFont="1" applyAlignment="1">
      <alignment/>
    </xf>
    <xf numFmtId="0" fontId="7" fillId="0" borderId="13" xfId="39" applyFont="1" applyBorder="1">
      <alignment/>
      <protection/>
    </xf>
    <xf numFmtId="0" fontId="7" fillId="0" borderId="14" xfId="39" applyFont="1" applyBorder="1">
      <alignment/>
      <protection/>
    </xf>
    <xf numFmtId="0" fontId="7" fillId="0" borderId="15" xfId="39" applyFont="1" applyBorder="1" applyAlignment="1">
      <alignment horizontal="center"/>
      <protection/>
    </xf>
    <xf numFmtId="0" fontId="7" fillId="0" borderId="16" xfId="39" applyFont="1" applyBorder="1" applyAlignment="1">
      <alignment horizontal="center"/>
      <protection/>
    </xf>
    <xf numFmtId="0" fontId="7" fillId="0" borderId="17" xfId="39" applyFont="1" applyBorder="1" applyAlignment="1">
      <alignment horizontal="center"/>
      <protection/>
    </xf>
    <xf numFmtId="0" fontId="7" fillId="0" borderId="18" xfId="39" applyFont="1" applyBorder="1">
      <alignment/>
      <protection/>
    </xf>
    <xf numFmtId="0" fontId="8" fillId="0" borderId="16" xfId="39" applyFont="1" applyBorder="1">
      <alignment/>
      <protection/>
    </xf>
    <xf numFmtId="43" fontId="8" fillId="0" borderId="16" xfId="35" applyNumberFormat="1" applyFont="1" applyBorder="1" applyAlignment="1">
      <alignment/>
    </xf>
    <xf numFmtId="43" fontId="8" fillId="0" borderId="16" xfId="35" applyFont="1" applyBorder="1" applyAlignment="1">
      <alignment/>
    </xf>
    <xf numFmtId="0" fontId="8" fillId="0" borderId="19" xfId="39" applyFont="1" applyBorder="1">
      <alignment/>
      <protection/>
    </xf>
    <xf numFmtId="43" fontId="8" fillId="0" borderId="19" xfId="35" applyNumberFormat="1" applyFont="1" applyBorder="1" applyAlignment="1">
      <alignment/>
    </xf>
    <xf numFmtId="0" fontId="7" fillId="0" borderId="11" xfId="39" applyFont="1" applyBorder="1" applyAlignment="1">
      <alignment horizontal="right"/>
      <protection/>
    </xf>
    <xf numFmtId="43" fontId="7" fillId="0" borderId="11" xfId="35" applyNumberFormat="1" applyFont="1" applyBorder="1" applyAlignment="1">
      <alignment/>
    </xf>
    <xf numFmtId="43" fontId="7" fillId="0" borderId="11" xfId="35" applyNumberFormat="1" applyFont="1" applyBorder="1" applyAlignment="1">
      <alignment horizontal="center"/>
    </xf>
    <xf numFmtId="0" fontId="8" fillId="0" borderId="0" xfId="40" applyFont="1">
      <alignment/>
      <protection/>
    </xf>
    <xf numFmtId="41" fontId="8" fillId="0" borderId="0" xfId="40" applyNumberFormat="1" applyFont="1">
      <alignment/>
      <protection/>
    </xf>
    <xf numFmtId="0" fontId="7" fillId="0" borderId="0" xfId="40" applyFont="1">
      <alignment/>
      <protection/>
    </xf>
    <xf numFmtId="0" fontId="7" fillId="0" borderId="20" xfId="40" applyFont="1" applyBorder="1" applyAlignment="1">
      <alignment horizontal="right"/>
      <protection/>
    </xf>
    <xf numFmtId="43" fontId="7" fillId="0" borderId="20" xfId="36" applyNumberFormat="1" applyFont="1" applyBorder="1" applyAlignment="1">
      <alignment/>
    </xf>
    <xf numFmtId="43" fontId="7" fillId="0" borderId="20" xfId="36" applyNumberFormat="1" applyFont="1" applyBorder="1" applyAlignment="1">
      <alignment horizontal="center"/>
    </xf>
    <xf numFmtId="0" fontId="8" fillId="0" borderId="19" xfId="40" applyFont="1" applyBorder="1">
      <alignment/>
      <protection/>
    </xf>
    <xf numFmtId="43" fontId="8" fillId="0" borderId="19" xfId="36" applyNumberFormat="1" applyFont="1" applyBorder="1" applyAlignment="1">
      <alignment/>
    </xf>
    <xf numFmtId="43" fontId="8" fillId="0" borderId="20" xfId="36" applyNumberFormat="1" applyFont="1" applyBorder="1" applyAlignment="1">
      <alignment horizontal="center"/>
    </xf>
    <xf numFmtId="43" fontId="8" fillId="0" borderId="20" xfId="36" applyNumberFormat="1" applyFont="1" applyBorder="1" applyAlignment="1">
      <alignment/>
    </xf>
    <xf numFmtId="41" fontId="7" fillId="0" borderId="21" xfId="40" applyNumberFormat="1" applyFont="1" applyBorder="1" applyAlignment="1">
      <alignment horizontal="center"/>
      <protection/>
    </xf>
    <xf numFmtId="41" fontId="8" fillId="0" borderId="0" xfId="36" applyNumberFormat="1" applyFont="1" applyFill="1" applyBorder="1" applyAlignment="1">
      <alignment/>
    </xf>
    <xf numFmtId="43" fontId="8" fillId="0" borderId="0" xfId="36" applyFont="1" applyAlignment="1">
      <alignment/>
    </xf>
    <xf numFmtId="0" fontId="9" fillId="0" borderId="0" xfId="40" applyFont="1">
      <alignment/>
      <protection/>
    </xf>
    <xf numFmtId="43" fontId="10" fillId="0" borderId="0" xfId="33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9" fillId="0" borderId="23" xfId="0" applyFont="1" applyBorder="1" applyAlignment="1" quotePrefix="1">
      <alignment horizontal="center"/>
    </xf>
    <xf numFmtId="0" fontId="9" fillId="0" borderId="24" xfId="0" applyFont="1" applyBorder="1" applyAlignment="1">
      <alignment/>
    </xf>
    <xf numFmtId="0" fontId="9" fillId="0" borderId="19" xfId="0" applyFont="1" applyBorder="1" applyAlignment="1" quotePrefix="1">
      <alignment horizontal="center"/>
    </xf>
    <xf numFmtId="0" fontId="11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6" xfId="0" applyFont="1" applyBorder="1" applyAlignment="1" quotePrefix="1">
      <alignment horizontal="center"/>
    </xf>
    <xf numFmtId="0" fontId="9" fillId="0" borderId="27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18" xfId="0" applyFont="1" applyBorder="1" applyAlignment="1">
      <alignment/>
    </xf>
    <xf numFmtId="0" fontId="9" fillId="0" borderId="0" xfId="0" applyFont="1" applyAlignment="1">
      <alignment horizontal="left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43" fontId="9" fillId="0" borderId="24" xfId="33" applyFont="1" applyBorder="1" applyAlignment="1">
      <alignment horizontal="right"/>
    </xf>
    <xf numFmtId="43" fontId="9" fillId="0" borderId="29" xfId="33" applyFont="1" applyBorder="1" applyAlignment="1">
      <alignment horizontal="right"/>
    </xf>
    <xf numFmtId="0" fontId="6" fillId="0" borderId="30" xfId="0" applyFont="1" applyBorder="1" applyAlignment="1">
      <alignment horizontal="left"/>
    </xf>
    <xf numFmtId="0" fontId="67" fillId="0" borderId="0" xfId="0" applyFont="1" applyAlignment="1">
      <alignment/>
    </xf>
    <xf numFmtId="43" fontId="7" fillId="0" borderId="14" xfId="33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3" fontId="7" fillId="0" borderId="18" xfId="33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43" fontId="8" fillId="0" borderId="23" xfId="33" applyFont="1" applyBorder="1" applyAlignment="1">
      <alignment horizontal="center"/>
    </xf>
    <xf numFmtId="43" fontId="8" fillId="0" borderId="23" xfId="33" applyFont="1" applyBorder="1" applyAlignment="1">
      <alignment/>
    </xf>
    <xf numFmtId="0" fontId="8" fillId="0" borderId="19" xfId="0" applyFont="1" applyBorder="1" applyAlignment="1">
      <alignment/>
    </xf>
    <xf numFmtId="43" fontId="8" fillId="0" borderId="19" xfId="33" applyFont="1" applyBorder="1" applyAlignment="1">
      <alignment horizontal="center"/>
    </xf>
    <xf numFmtId="43" fontId="8" fillId="0" borderId="19" xfId="33" applyFont="1" applyBorder="1" applyAlignment="1">
      <alignment/>
    </xf>
    <xf numFmtId="0" fontId="8" fillId="0" borderId="24" xfId="0" applyFont="1" applyBorder="1" applyAlignment="1">
      <alignment/>
    </xf>
    <xf numFmtId="43" fontId="8" fillId="0" borderId="29" xfId="33" applyFont="1" applyBorder="1" applyAlignment="1">
      <alignment/>
    </xf>
    <xf numFmtId="0" fontId="8" fillId="0" borderId="18" xfId="0" applyFont="1" applyBorder="1" applyAlignment="1">
      <alignment/>
    </xf>
    <xf numFmtId="43" fontId="8" fillId="0" borderId="18" xfId="33" applyFont="1" applyBorder="1" applyAlignment="1">
      <alignment horizontal="center"/>
    </xf>
    <xf numFmtId="43" fontId="8" fillId="0" borderId="18" xfId="33" applyFont="1" applyBorder="1" applyAlignment="1">
      <alignment/>
    </xf>
    <xf numFmtId="43" fontId="8" fillId="0" borderId="16" xfId="33" applyFont="1" applyBorder="1" applyAlignment="1">
      <alignment/>
    </xf>
    <xf numFmtId="0" fontId="7" fillId="0" borderId="0" xfId="0" applyFont="1" applyAlignment="1">
      <alignment/>
    </xf>
    <xf numFmtId="43" fontId="7" fillId="0" borderId="31" xfId="33" applyFont="1" applyBorder="1" applyAlignment="1">
      <alignment horizontal="center"/>
    </xf>
    <xf numFmtId="43" fontId="7" fillId="0" borderId="31" xfId="33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33" applyFont="1" applyBorder="1" applyAlignment="1">
      <alignment horizontal="center"/>
    </xf>
    <xf numFmtId="43" fontId="8" fillId="0" borderId="15" xfId="33" applyFont="1" applyBorder="1" applyAlignment="1">
      <alignment/>
    </xf>
    <xf numFmtId="43" fontId="8" fillId="0" borderId="0" xfId="33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33" applyFont="1" applyBorder="1" applyAlignment="1">
      <alignment horizontal="center"/>
    </xf>
    <xf numFmtId="43" fontId="7" fillId="0" borderId="11" xfId="33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43" fontId="8" fillId="0" borderId="16" xfId="33" applyFont="1" applyBorder="1" applyAlignment="1">
      <alignment horizontal="center"/>
    </xf>
    <xf numFmtId="0" fontId="7" fillId="0" borderId="0" xfId="0" applyFont="1" applyAlignment="1">
      <alignment horizontal="center"/>
    </xf>
    <xf numFmtId="43" fontId="8" fillId="0" borderId="0" xfId="33" applyFont="1" applyAlignment="1">
      <alignment/>
    </xf>
    <xf numFmtId="43" fontId="7" fillId="0" borderId="16" xfId="33" applyFont="1" applyBorder="1" applyAlignment="1">
      <alignment/>
    </xf>
    <xf numFmtId="43" fontId="7" fillId="0" borderId="18" xfId="33" applyFont="1" applyBorder="1" applyAlignment="1">
      <alignment/>
    </xf>
    <xf numFmtId="0" fontId="8" fillId="0" borderId="0" xfId="0" applyFont="1" applyAlignment="1">
      <alignment/>
    </xf>
    <xf numFmtId="43" fontId="7" fillId="0" borderId="14" xfId="33" applyFont="1" applyBorder="1" applyAlignment="1">
      <alignment/>
    </xf>
    <xf numFmtId="43" fontId="7" fillId="0" borderId="21" xfId="36" applyNumberFormat="1" applyFont="1" applyBorder="1" applyAlignment="1">
      <alignment/>
    </xf>
    <xf numFmtId="0" fontId="8" fillId="0" borderId="24" xfId="40" applyFont="1" applyBorder="1">
      <alignment/>
      <protection/>
    </xf>
    <xf numFmtId="43" fontId="8" fillId="0" borderId="19" xfId="36" applyNumberFormat="1" applyFont="1" applyBorder="1" applyAlignment="1">
      <alignment horizontal="center"/>
    </xf>
    <xf numFmtId="43" fontId="7" fillId="0" borderId="19" xfId="36" applyNumberFormat="1" applyFont="1" applyBorder="1" applyAlignment="1">
      <alignment/>
    </xf>
    <xf numFmtId="43" fontId="8" fillId="0" borderId="23" xfId="35" applyNumberFormat="1" applyFont="1" applyBorder="1" applyAlignment="1">
      <alignment/>
    </xf>
    <xf numFmtId="43" fontId="8" fillId="0" borderId="23" xfId="35" applyFont="1" applyBorder="1" applyAlignment="1">
      <alignment/>
    </xf>
    <xf numFmtId="49" fontId="8" fillId="0" borderId="20" xfId="39" applyNumberFormat="1" applyFont="1" applyBorder="1" applyAlignment="1">
      <alignment horizontal="center"/>
      <protection/>
    </xf>
    <xf numFmtId="49" fontId="8" fillId="0" borderId="19" xfId="39" applyNumberFormat="1" applyFont="1" applyBorder="1" applyAlignment="1">
      <alignment horizontal="center"/>
      <protection/>
    </xf>
    <xf numFmtId="49" fontId="7" fillId="0" borderId="11" xfId="39" applyNumberFormat="1" applyFont="1" applyBorder="1" applyAlignment="1">
      <alignment horizontal="center"/>
      <protection/>
    </xf>
    <xf numFmtId="49" fontId="8" fillId="0" borderId="20" xfId="40" applyNumberFormat="1" applyFont="1" applyBorder="1" applyAlignment="1">
      <alignment horizontal="center"/>
      <protection/>
    </xf>
    <xf numFmtId="49" fontId="8" fillId="0" borderId="19" xfId="40" applyNumberFormat="1" applyFont="1" applyBorder="1" applyAlignment="1">
      <alignment horizontal="center"/>
      <protection/>
    </xf>
    <xf numFmtId="49" fontId="8" fillId="0" borderId="32" xfId="40" applyNumberFormat="1" applyFont="1" applyBorder="1" applyAlignment="1">
      <alignment horizontal="center"/>
      <protection/>
    </xf>
    <xf numFmtId="43" fontId="8" fillId="0" borderId="32" xfId="36" applyNumberFormat="1" applyFont="1" applyBorder="1" applyAlignment="1">
      <alignment/>
    </xf>
    <xf numFmtId="43" fontId="8" fillId="0" borderId="32" xfId="36" applyNumberFormat="1" applyFont="1" applyBorder="1" applyAlignment="1">
      <alignment horizontal="center"/>
    </xf>
    <xf numFmtId="43" fontId="7" fillId="0" borderId="32" xfId="36" applyNumberFormat="1" applyFont="1" applyBorder="1" applyAlignment="1">
      <alignment/>
    </xf>
    <xf numFmtId="0" fontId="6" fillId="0" borderId="0" xfId="39" applyFont="1" applyBorder="1" applyAlignment="1">
      <alignment horizontal="right"/>
      <protection/>
    </xf>
    <xf numFmtId="49" fontId="6" fillId="0" borderId="0" xfId="39" applyNumberFormat="1" applyFont="1" applyBorder="1" applyAlignment="1">
      <alignment horizontal="center"/>
      <protection/>
    </xf>
    <xf numFmtId="43" fontId="6" fillId="0" borderId="0" xfId="35" applyNumberFormat="1" applyFont="1" applyBorder="1" applyAlignment="1">
      <alignment/>
    </xf>
    <xf numFmtId="43" fontId="6" fillId="0" borderId="0" xfId="35" applyNumberFormat="1" applyFont="1" applyBorder="1" applyAlignment="1">
      <alignment horizontal="center"/>
    </xf>
    <xf numFmtId="0" fontId="66" fillId="0" borderId="0" xfId="0" applyFont="1" applyBorder="1" applyAlignment="1">
      <alignment/>
    </xf>
    <xf numFmtId="0" fontId="6" fillId="0" borderId="28" xfId="39" applyFont="1" applyBorder="1" applyAlignment="1">
      <alignment horizontal="right"/>
      <protection/>
    </xf>
    <xf numFmtId="49" fontId="6" fillId="0" borderId="28" xfId="39" applyNumberFormat="1" applyFont="1" applyBorder="1" applyAlignment="1">
      <alignment horizontal="center"/>
      <protection/>
    </xf>
    <xf numFmtId="43" fontId="6" fillId="0" borderId="28" xfId="35" applyNumberFormat="1" applyFont="1" applyBorder="1" applyAlignment="1">
      <alignment/>
    </xf>
    <xf numFmtId="43" fontId="6" fillId="0" borderId="28" xfId="35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4" fontId="3" fillId="0" borderId="3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3" fillId="0" borderId="2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3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4" fillId="0" borderId="0" xfId="35" applyFont="1" applyBorder="1" applyAlignment="1">
      <alignment horizontal="right"/>
    </xf>
    <xf numFmtId="43" fontId="4" fillId="0" borderId="0" xfId="35" applyFont="1" applyBorder="1" applyAlignment="1">
      <alignment/>
    </xf>
    <xf numFmtId="43" fontId="3" fillId="0" borderId="0" xfId="35" applyFont="1" applyBorder="1" applyAlignment="1">
      <alignment/>
    </xf>
    <xf numFmtId="43" fontId="7" fillId="0" borderId="23" xfId="36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43" fontId="18" fillId="0" borderId="11" xfId="33" applyFont="1" applyBorder="1" applyAlignment="1">
      <alignment horizontal="center"/>
    </xf>
    <xf numFmtId="0" fontId="18" fillId="0" borderId="11" xfId="0" applyFont="1" applyBorder="1" applyAlignment="1">
      <alignment/>
    </xf>
    <xf numFmtId="43" fontId="18" fillId="0" borderId="11" xfId="33" applyFont="1" applyBorder="1" applyAlignment="1">
      <alignment/>
    </xf>
    <xf numFmtId="43" fontId="18" fillId="0" borderId="11" xfId="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43" fontId="19" fillId="0" borderId="14" xfId="33" applyFont="1" applyBorder="1" applyAlignment="1">
      <alignment/>
    </xf>
    <xf numFmtId="0" fontId="19" fillId="0" borderId="16" xfId="0" applyFont="1" applyBorder="1" applyAlignment="1">
      <alignment/>
    </xf>
    <xf numFmtId="43" fontId="19" fillId="0" borderId="16" xfId="33" applyFont="1" applyBorder="1" applyAlignment="1">
      <alignment/>
    </xf>
    <xf numFmtId="43" fontId="19" fillId="0" borderId="15" xfId="33" applyFont="1" applyBorder="1" applyAlignment="1">
      <alignment/>
    </xf>
    <xf numFmtId="0" fontId="19" fillId="0" borderId="18" xfId="0" applyFont="1" applyBorder="1" applyAlignment="1">
      <alignment/>
    </xf>
    <xf numFmtId="43" fontId="19" fillId="0" borderId="18" xfId="33" applyFont="1" applyBorder="1" applyAlignment="1">
      <alignment/>
    </xf>
    <xf numFmtId="43" fontId="18" fillId="0" borderId="11" xfId="0" applyNumberFormat="1" applyFont="1" applyBorder="1" applyAlignment="1">
      <alignment/>
    </xf>
    <xf numFmtId="43" fontId="18" fillId="0" borderId="14" xfId="33" applyFont="1" applyBorder="1" applyAlignment="1">
      <alignment/>
    </xf>
    <xf numFmtId="43" fontId="19" fillId="0" borderId="14" xfId="0" applyNumberFormat="1" applyFont="1" applyBorder="1" applyAlignment="1">
      <alignment/>
    </xf>
    <xf numFmtId="43" fontId="19" fillId="0" borderId="13" xfId="0" applyNumberFormat="1" applyFont="1" applyBorder="1" applyAlignment="1">
      <alignment/>
    </xf>
    <xf numFmtId="43" fontId="19" fillId="0" borderId="16" xfId="0" applyNumberFormat="1" applyFont="1" applyBorder="1" applyAlignment="1">
      <alignment/>
    </xf>
    <xf numFmtId="43" fontId="19" fillId="0" borderId="15" xfId="0" applyNumberFormat="1" applyFont="1" applyBorder="1" applyAlignment="1">
      <alignment/>
    </xf>
    <xf numFmtId="43" fontId="19" fillId="0" borderId="17" xfId="0" applyNumberFormat="1" applyFont="1" applyBorder="1" applyAlignment="1">
      <alignment/>
    </xf>
    <xf numFmtId="43" fontId="19" fillId="0" borderId="34" xfId="33" applyFont="1" applyBorder="1" applyAlignment="1">
      <alignment/>
    </xf>
    <xf numFmtId="0" fontId="18" fillId="0" borderId="0" xfId="0" applyFont="1" applyAlignment="1">
      <alignment horizontal="center"/>
    </xf>
    <xf numFmtId="43" fontId="18" fillId="0" borderId="31" xfId="33" applyFont="1" applyBorder="1" applyAlignment="1">
      <alignment/>
    </xf>
    <xf numFmtId="43" fontId="18" fillId="0" borderId="35" xfId="33" applyFont="1" applyBorder="1" applyAlignment="1">
      <alignment/>
    </xf>
    <xf numFmtId="43" fontId="18" fillId="0" borderId="36" xfId="33" applyFont="1" applyBorder="1" applyAlignment="1">
      <alignment/>
    </xf>
    <xf numFmtId="0" fontId="18" fillId="0" borderId="21" xfId="0" applyFont="1" applyBorder="1" applyAlignment="1">
      <alignment/>
    </xf>
    <xf numFmtId="43" fontId="19" fillId="0" borderId="0" xfId="33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43" fontId="18" fillId="0" borderId="0" xfId="33" applyFont="1" applyBorder="1" applyAlignment="1">
      <alignment/>
    </xf>
    <xf numFmtId="0" fontId="18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/>
    </xf>
    <xf numFmtId="43" fontId="8" fillId="0" borderId="32" xfId="0" applyNumberFormat="1" applyFont="1" applyBorder="1" applyAlignment="1">
      <alignment/>
    </xf>
    <xf numFmtId="0" fontId="8" fillId="0" borderId="32" xfId="0" applyFont="1" applyBorder="1" applyAlignment="1">
      <alignment horizontal="center"/>
    </xf>
    <xf numFmtId="43" fontId="8" fillId="0" borderId="32" xfId="33" applyFont="1" applyBorder="1" applyAlignment="1">
      <alignment/>
    </xf>
    <xf numFmtId="43" fontId="7" fillId="0" borderId="31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43" fontId="7" fillId="0" borderId="0" xfId="33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3" fontId="8" fillId="0" borderId="33" xfId="0" applyNumberFormat="1" applyFont="1" applyBorder="1" applyAlignment="1">
      <alignment/>
    </xf>
    <xf numFmtId="43" fontId="7" fillId="0" borderId="33" xfId="33" applyFont="1" applyBorder="1" applyAlignment="1">
      <alignment/>
    </xf>
    <xf numFmtId="0" fontId="9" fillId="0" borderId="29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39" applyFont="1" applyAlignment="1">
      <alignment horizontal="center"/>
      <protection/>
    </xf>
    <xf numFmtId="0" fontId="69" fillId="0" borderId="0" xfId="0" applyFont="1" applyAlignment="1">
      <alignment/>
    </xf>
    <xf numFmtId="0" fontId="8" fillId="0" borderId="28" xfId="39" applyFont="1" applyBorder="1" applyAlignment="1">
      <alignment horizontal="center"/>
      <protection/>
    </xf>
    <xf numFmtId="0" fontId="8" fillId="0" borderId="0" xfId="39" applyFont="1" applyBorder="1" applyAlignment="1">
      <alignment horizontal="center"/>
      <protection/>
    </xf>
    <xf numFmtId="0" fontId="21" fillId="0" borderId="23" xfId="39" applyFont="1" applyBorder="1" applyAlignment="1">
      <alignment horizontal="center"/>
      <protection/>
    </xf>
    <xf numFmtId="0" fontId="17" fillId="0" borderId="14" xfId="39" applyFont="1" applyBorder="1">
      <alignment/>
      <protection/>
    </xf>
    <xf numFmtId="0" fontId="17" fillId="0" borderId="11" xfId="39" applyFont="1" applyBorder="1">
      <alignment/>
      <protection/>
    </xf>
    <xf numFmtId="0" fontId="21" fillId="0" borderId="39" xfId="39" applyFont="1" applyBorder="1" applyAlignment="1">
      <alignment horizontal="center"/>
      <protection/>
    </xf>
    <xf numFmtId="187" fontId="17" fillId="0" borderId="14" xfId="35" applyNumberFormat="1" applyFont="1" applyBorder="1" applyAlignment="1">
      <alignment/>
    </xf>
    <xf numFmtId="0" fontId="17" fillId="0" borderId="16" xfId="39" applyFont="1" applyBorder="1">
      <alignment/>
      <protection/>
    </xf>
    <xf numFmtId="41" fontId="17" fillId="0" borderId="40" xfId="35" applyNumberFormat="1" applyFont="1" applyBorder="1" applyAlignment="1">
      <alignment/>
    </xf>
    <xf numFmtId="188" fontId="16" fillId="0" borderId="35" xfId="35" applyNumberFormat="1" applyFont="1" applyBorder="1" applyAlignment="1">
      <alignment/>
    </xf>
    <xf numFmtId="0" fontId="17" fillId="0" borderId="37" xfId="39" applyFont="1" applyBorder="1">
      <alignment/>
      <protection/>
    </xf>
    <xf numFmtId="188" fontId="16" fillId="0" borderId="31" xfId="35" applyNumberFormat="1" applyFont="1" applyBorder="1" applyAlignment="1">
      <alignment/>
    </xf>
    <xf numFmtId="0" fontId="17" fillId="0" borderId="19" xfId="39" applyFont="1" applyBorder="1">
      <alignment/>
      <protection/>
    </xf>
    <xf numFmtId="41" fontId="16" fillId="0" borderId="19" xfId="35" applyNumberFormat="1" applyFont="1" applyBorder="1" applyAlignment="1">
      <alignment/>
    </xf>
    <xf numFmtId="41" fontId="17" fillId="0" borderId="27" xfId="35" applyNumberFormat="1" applyFont="1" applyBorder="1" applyAlignment="1">
      <alignment/>
    </xf>
    <xf numFmtId="0" fontId="17" fillId="0" borderId="24" xfId="39" applyFont="1" applyBorder="1">
      <alignment/>
      <protection/>
    </xf>
    <xf numFmtId="41" fontId="16" fillId="0" borderId="24" xfId="35" applyNumberFormat="1" applyFont="1" applyBorder="1" applyAlignment="1">
      <alignment/>
    </xf>
    <xf numFmtId="41" fontId="17" fillId="0" borderId="20" xfId="35" applyNumberFormat="1" applyFont="1" applyBorder="1" applyAlignment="1">
      <alignment/>
    </xf>
    <xf numFmtId="0" fontId="16" fillId="0" borderId="19" xfId="39" applyFont="1" applyBorder="1">
      <alignment/>
      <protection/>
    </xf>
    <xf numFmtId="41" fontId="17" fillId="0" borderId="19" xfId="35" applyNumberFormat="1" applyFont="1" applyBorder="1" applyAlignment="1">
      <alignment/>
    </xf>
    <xf numFmtId="0" fontId="16" fillId="0" borderId="0" xfId="39" applyFont="1" applyBorder="1">
      <alignment/>
      <protection/>
    </xf>
    <xf numFmtId="41" fontId="17" fillId="0" borderId="15" xfId="35" applyNumberFormat="1" applyFont="1" applyBorder="1" applyAlignment="1">
      <alignment/>
    </xf>
    <xf numFmtId="41" fontId="17" fillId="0" borderId="16" xfId="35" applyNumberFormat="1" applyFont="1" applyBorder="1" applyAlignment="1">
      <alignment/>
    </xf>
    <xf numFmtId="188" fontId="17" fillId="0" borderId="24" xfId="35" applyNumberFormat="1" applyFont="1" applyBorder="1" applyAlignment="1">
      <alignment/>
    </xf>
    <xf numFmtId="188" fontId="17" fillId="0" borderId="19" xfId="35" applyNumberFormat="1" applyFont="1" applyBorder="1" applyAlignment="1">
      <alignment/>
    </xf>
    <xf numFmtId="0" fontId="16" fillId="0" borderId="24" xfId="39" applyFont="1" applyBorder="1">
      <alignment/>
      <protection/>
    </xf>
    <xf numFmtId="41" fontId="17" fillId="0" borderId="32" xfId="35" applyNumberFormat="1" applyFont="1" applyBorder="1" applyAlignment="1">
      <alignment/>
    </xf>
    <xf numFmtId="0" fontId="21" fillId="0" borderId="24" xfId="39" applyFont="1" applyBorder="1">
      <alignment/>
      <protection/>
    </xf>
    <xf numFmtId="188" fontId="17" fillId="0" borderId="19" xfId="35" applyNumberFormat="1" applyFont="1" applyBorder="1" applyAlignment="1">
      <alignment horizontal="center"/>
    </xf>
    <xf numFmtId="0" fontId="17" fillId="0" borderId="0" xfId="39" applyFont="1" applyBorder="1">
      <alignment/>
      <protection/>
    </xf>
    <xf numFmtId="41" fontId="17" fillId="0" borderId="41" xfId="35" applyNumberFormat="1" applyFont="1" applyBorder="1" applyAlignment="1">
      <alignment/>
    </xf>
    <xf numFmtId="188" fontId="17" fillId="0" borderId="41" xfId="35" applyNumberFormat="1" applyFont="1" applyBorder="1" applyAlignment="1">
      <alignment/>
    </xf>
    <xf numFmtId="0" fontId="21" fillId="0" borderId="24" xfId="39" applyFont="1" applyBorder="1" applyAlignment="1">
      <alignment horizontal="left"/>
      <protection/>
    </xf>
    <xf numFmtId="0" fontId="21" fillId="0" borderId="0" xfId="39" applyFont="1" applyBorder="1">
      <alignment/>
      <protection/>
    </xf>
    <xf numFmtId="188" fontId="17" fillId="0" borderId="0" xfId="35" applyNumberFormat="1" applyFont="1" applyBorder="1" applyAlignment="1">
      <alignment/>
    </xf>
    <xf numFmtId="0" fontId="17" fillId="0" borderId="19" xfId="39" applyFont="1" applyBorder="1" applyAlignment="1">
      <alignment horizontal="left"/>
      <protection/>
    </xf>
    <xf numFmtId="0" fontId="16" fillId="0" borderId="0" xfId="39" applyFont="1" applyBorder="1" applyAlignment="1">
      <alignment horizontal="center"/>
      <protection/>
    </xf>
    <xf numFmtId="0" fontId="16" fillId="0" borderId="19" xfId="39" applyFont="1" applyBorder="1" applyAlignment="1">
      <alignment horizontal="left"/>
      <protection/>
    </xf>
    <xf numFmtId="188" fontId="17" fillId="0" borderId="18" xfId="35" applyNumberFormat="1" applyFont="1" applyBorder="1" applyAlignment="1">
      <alignment horizontal="center"/>
    </xf>
    <xf numFmtId="41" fontId="17" fillId="0" borderId="0" xfId="35" applyNumberFormat="1" applyFont="1" applyBorder="1" applyAlignment="1">
      <alignment/>
    </xf>
    <xf numFmtId="0" fontId="16" fillId="0" borderId="0" xfId="39" applyFont="1" applyBorder="1" applyAlignment="1">
      <alignment horizontal="left"/>
      <protection/>
    </xf>
    <xf numFmtId="41" fontId="17" fillId="0" borderId="0" xfId="39" applyNumberFormat="1" applyFont="1" applyBorder="1">
      <alignment/>
      <protection/>
    </xf>
    <xf numFmtId="0" fontId="7" fillId="0" borderId="0" xfId="39" applyFont="1" applyBorder="1" applyAlignment="1">
      <alignment horizontal="center"/>
      <protection/>
    </xf>
    <xf numFmtId="41" fontId="8" fillId="0" borderId="0" xfId="35" applyNumberFormat="1" applyFont="1" applyBorder="1" applyAlignment="1">
      <alignment/>
    </xf>
    <xf numFmtId="0" fontId="7" fillId="0" borderId="0" xfId="39" applyFont="1" applyBorder="1" applyAlignment="1">
      <alignment horizontal="left"/>
      <protection/>
    </xf>
    <xf numFmtId="41" fontId="8" fillId="0" borderId="0" xfId="39" applyNumberFormat="1" applyFont="1" applyBorder="1">
      <alignment/>
      <protection/>
    </xf>
    <xf numFmtId="41" fontId="7" fillId="0" borderId="0" xfId="35" applyNumberFormat="1" applyFont="1" applyBorder="1" applyAlignment="1">
      <alignment/>
    </xf>
    <xf numFmtId="43" fontId="18" fillId="0" borderId="14" xfId="33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16" xfId="0" applyFont="1" applyBorder="1" applyAlignment="1" quotePrefix="1">
      <alignment/>
    </xf>
    <xf numFmtId="0" fontId="19" fillId="0" borderId="16" xfId="0" applyFont="1" applyBorder="1" applyAlignment="1" quotePrefix="1">
      <alignment horizontal="center"/>
    </xf>
    <xf numFmtId="43" fontId="19" fillId="0" borderId="16" xfId="33" applyFont="1" applyBorder="1" applyAlignment="1" quotePrefix="1">
      <alignment horizontal="center"/>
    </xf>
    <xf numFmtId="0" fontId="18" fillId="0" borderId="15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9" fillId="0" borderId="31" xfId="0" applyFont="1" applyBorder="1" applyAlignment="1" quotePrefix="1">
      <alignment horizontal="center"/>
    </xf>
    <xf numFmtId="43" fontId="19" fillId="0" borderId="31" xfId="33" applyFont="1" applyBorder="1" applyAlignment="1" quotePrefix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3" fontId="18" fillId="0" borderId="0" xfId="33" applyFont="1" applyBorder="1" applyAlignment="1">
      <alignment horizontal="center"/>
    </xf>
    <xf numFmtId="43" fontId="18" fillId="0" borderId="0" xfId="33" applyFont="1" applyBorder="1" applyAlignment="1">
      <alignment/>
    </xf>
    <xf numFmtId="0" fontId="18" fillId="0" borderId="0" xfId="0" applyFont="1" applyBorder="1" applyAlignment="1">
      <alignment/>
    </xf>
    <xf numFmtId="43" fontId="19" fillId="0" borderId="0" xfId="33" applyFont="1" applyBorder="1" applyAlignment="1">
      <alignment/>
    </xf>
    <xf numFmtId="0" fontId="19" fillId="0" borderId="0" xfId="0" applyFont="1" applyBorder="1" applyAlignment="1">
      <alignment/>
    </xf>
    <xf numFmtId="43" fontId="19" fillId="0" borderId="0" xfId="33" applyFont="1" applyBorder="1" applyAlignment="1" quotePrefix="1">
      <alignment horizontal="center"/>
    </xf>
    <xf numFmtId="0" fontId="19" fillId="0" borderId="0" xfId="0" applyFont="1" applyBorder="1" applyAlignment="1" quotePrefix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3" fontId="9" fillId="0" borderId="0" xfId="33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3" fontId="9" fillId="0" borderId="0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33" xfId="33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 quotePrefix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43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41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5" fillId="0" borderId="0" xfId="0" applyFont="1" applyAlignment="1">
      <alignment/>
    </xf>
    <xf numFmtId="0" fontId="26" fillId="0" borderId="16" xfId="0" applyFont="1" applyBorder="1" applyAlignment="1">
      <alignment horizontal="center"/>
    </xf>
    <xf numFmtId="43" fontId="25" fillId="0" borderId="15" xfId="33" applyFont="1" applyBorder="1" applyAlignment="1">
      <alignment/>
    </xf>
    <xf numFmtId="43" fontId="25" fillId="0" borderId="16" xfId="33" applyFont="1" applyBorder="1" applyAlignment="1" quotePrefix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3" fontId="26" fillId="0" borderId="16" xfId="33" applyFont="1" applyBorder="1" applyAlignment="1">
      <alignment horizontal="center"/>
    </xf>
    <xf numFmtId="0" fontId="25" fillId="0" borderId="16" xfId="0" applyFont="1" applyBorder="1" applyAlignment="1" quotePrefix="1">
      <alignment horizontal="center"/>
    </xf>
    <xf numFmtId="43" fontId="25" fillId="0" borderId="16" xfId="33" applyFont="1" applyBorder="1" applyAlignment="1">
      <alignment horizontal="center"/>
    </xf>
    <xf numFmtId="43" fontId="25" fillId="0" borderId="16" xfId="33" applyFont="1" applyBorder="1" applyAlignment="1">
      <alignment/>
    </xf>
    <xf numFmtId="0" fontId="26" fillId="0" borderId="15" xfId="0" applyFont="1" applyBorder="1" applyAlignment="1">
      <alignment/>
    </xf>
    <xf numFmtId="43" fontId="25" fillId="0" borderId="41" xfId="33" applyFont="1" applyBorder="1" applyAlignment="1">
      <alignment/>
    </xf>
    <xf numFmtId="43" fontId="25" fillId="0" borderId="0" xfId="33" applyFont="1" applyAlignment="1">
      <alignment/>
    </xf>
    <xf numFmtId="0" fontId="25" fillId="0" borderId="15" xfId="0" applyFont="1" applyBorder="1" applyAlignment="1" quotePrefix="1">
      <alignment horizontal="center"/>
    </xf>
    <xf numFmtId="0" fontId="25" fillId="0" borderId="16" xfId="0" applyFont="1" applyBorder="1" applyAlignment="1" quotePrefix="1">
      <alignment/>
    </xf>
    <xf numFmtId="0" fontId="25" fillId="0" borderId="15" xfId="0" applyNumberFormat="1" applyFont="1" applyBorder="1" applyAlignment="1" quotePrefix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5" fillId="0" borderId="18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0" fontId="25" fillId="0" borderId="34" xfId="0" applyFont="1" applyBorder="1" applyAlignment="1">
      <alignment/>
    </xf>
    <xf numFmtId="43" fontId="25" fillId="0" borderId="34" xfId="33" applyFont="1" applyBorder="1" applyAlignment="1">
      <alignment/>
    </xf>
    <xf numFmtId="43" fontId="25" fillId="0" borderId="18" xfId="33" applyFont="1" applyBorder="1" applyAlignment="1">
      <alignment/>
    </xf>
    <xf numFmtId="15" fontId="25" fillId="0" borderId="16" xfId="0" applyNumberFormat="1" applyFont="1" applyBorder="1" applyAlignment="1" quotePrefix="1">
      <alignment/>
    </xf>
    <xf numFmtId="43" fontId="25" fillId="0" borderId="41" xfId="33" applyFont="1" applyBorder="1" applyAlignment="1">
      <alignment horizontal="center"/>
    </xf>
    <xf numFmtId="43" fontId="25" fillId="0" borderId="16" xfId="33" applyFont="1" applyBorder="1" applyAlignment="1" quotePrefix="1">
      <alignment horizontal="left"/>
    </xf>
    <xf numFmtId="43" fontId="25" fillId="0" borderId="16" xfId="33" applyFont="1" applyBorder="1" applyAlignment="1">
      <alignment horizontal="left"/>
    </xf>
    <xf numFmtId="43" fontId="25" fillId="0" borderId="15" xfId="33" applyFont="1" applyBorder="1" applyAlignment="1" quotePrefix="1">
      <alignment horizontal="center"/>
    </xf>
    <xf numFmtId="43" fontId="26" fillId="0" borderId="16" xfId="33" applyFont="1" applyBorder="1" applyAlignment="1" quotePrefix="1">
      <alignment horizontal="left"/>
    </xf>
    <xf numFmtId="43" fontId="26" fillId="0" borderId="16" xfId="33" applyFont="1" applyBorder="1" applyAlignment="1">
      <alignment horizontal="left"/>
    </xf>
    <xf numFmtId="43" fontId="26" fillId="0" borderId="16" xfId="33" applyFont="1" applyBorder="1" applyAlignment="1" quotePrefix="1">
      <alignment/>
    </xf>
    <xf numFmtId="43" fontId="26" fillId="0" borderId="31" xfId="0" applyNumberFormat="1" applyFont="1" applyBorder="1" applyAlignment="1">
      <alignment/>
    </xf>
    <xf numFmtId="0" fontId="26" fillId="0" borderId="0" xfId="0" applyFont="1" applyBorder="1" applyAlignment="1">
      <alignment/>
    </xf>
    <xf numFmtId="43" fontId="26" fillId="0" borderId="0" xfId="0" applyNumberFormat="1" applyFont="1" applyBorder="1" applyAlignment="1">
      <alignment/>
    </xf>
    <xf numFmtId="0" fontId="25" fillId="0" borderId="0" xfId="0" applyFont="1" applyBorder="1" applyAlignment="1" quotePrefix="1">
      <alignment horizontal="center"/>
    </xf>
    <xf numFmtId="0" fontId="26" fillId="0" borderId="15" xfId="0" applyFont="1" applyBorder="1" applyAlignment="1">
      <alignment horizontal="center"/>
    </xf>
    <xf numFmtId="43" fontId="25" fillId="0" borderId="0" xfId="33" applyFont="1" applyBorder="1" applyAlignment="1" quotePrefix="1">
      <alignment horizontal="center"/>
    </xf>
    <xf numFmtId="43" fontId="25" fillId="0" borderId="0" xfId="33" applyFont="1" applyBorder="1" applyAlignment="1">
      <alignment/>
    </xf>
    <xf numFmtId="0" fontId="25" fillId="0" borderId="17" xfId="0" applyFont="1" applyBorder="1" applyAlignment="1">
      <alignment/>
    </xf>
    <xf numFmtId="43" fontId="25" fillId="0" borderId="18" xfId="33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16" xfId="33" applyNumberFormat="1" applyFont="1" applyBorder="1" applyAlignment="1">
      <alignment horizontal="left"/>
    </xf>
    <xf numFmtId="0" fontId="26" fillId="0" borderId="16" xfId="33" applyNumberFormat="1" applyFont="1" applyBorder="1" applyAlignment="1" quotePrefix="1">
      <alignment horizontal="left"/>
    </xf>
    <xf numFmtId="0" fontId="26" fillId="0" borderId="14" xfId="0" applyFont="1" applyBorder="1" applyAlignment="1">
      <alignment/>
    </xf>
    <xf numFmtId="43" fontId="26" fillId="0" borderId="41" xfId="33" applyFont="1" applyBorder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43" fontId="9" fillId="0" borderId="28" xfId="33" applyFont="1" applyBorder="1" applyAlignment="1">
      <alignment/>
    </xf>
    <xf numFmtId="43" fontId="9" fillId="0" borderId="28" xfId="0" applyNumberFormat="1" applyFont="1" applyBorder="1" applyAlignment="1">
      <alignment/>
    </xf>
    <xf numFmtId="43" fontId="9" fillId="0" borderId="42" xfId="0" applyNumberFormat="1" applyFont="1" applyBorder="1" applyAlignment="1">
      <alignment/>
    </xf>
    <xf numFmtId="43" fontId="9" fillId="0" borderId="0" xfId="33" applyFont="1" applyAlignment="1" quotePrefix="1">
      <alignment/>
    </xf>
    <xf numFmtId="43" fontId="4" fillId="0" borderId="0" xfId="33" applyFont="1" applyAlignment="1">
      <alignment/>
    </xf>
    <xf numFmtId="43" fontId="3" fillId="0" borderId="0" xfId="33" applyFont="1" applyAlignment="1">
      <alignment/>
    </xf>
    <xf numFmtId="188" fontId="17" fillId="0" borderId="43" xfId="35" applyNumberFormat="1" applyFont="1" applyBorder="1" applyAlignment="1">
      <alignment/>
    </xf>
    <xf numFmtId="0" fontId="70" fillId="0" borderId="0" xfId="0" applyFont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41" fontId="7" fillId="0" borderId="0" xfId="39" applyNumberFormat="1" applyFont="1" applyBorder="1">
      <alignment/>
      <protection/>
    </xf>
    <xf numFmtId="43" fontId="7" fillId="0" borderId="0" xfId="36" applyFont="1" applyAlignment="1">
      <alignment/>
    </xf>
    <xf numFmtId="0" fontId="6" fillId="0" borderId="0" xfId="40" applyFont="1">
      <alignment/>
      <protection/>
    </xf>
    <xf numFmtId="0" fontId="8" fillId="0" borderId="40" xfId="0" applyFont="1" applyBorder="1" applyAlignment="1">
      <alignment/>
    </xf>
    <xf numFmtId="0" fontId="8" fillId="0" borderId="40" xfId="0" applyFont="1" applyBorder="1" applyAlignment="1">
      <alignment horizontal="center"/>
    </xf>
    <xf numFmtId="43" fontId="8" fillId="0" borderId="40" xfId="33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43" fontId="6" fillId="0" borderId="11" xfId="35" applyFont="1" applyBorder="1" applyAlignment="1">
      <alignment horizontal="center"/>
    </xf>
    <xf numFmtId="43" fontId="9" fillId="0" borderId="19" xfId="35" applyFont="1" applyBorder="1" applyAlignment="1" quotePrefix="1">
      <alignment horizontal="center"/>
    </xf>
    <xf numFmtId="43" fontId="9" fillId="0" borderId="19" xfId="35" applyFont="1" applyBorder="1" applyAlignment="1">
      <alignment/>
    </xf>
    <xf numFmtId="49" fontId="9" fillId="0" borderId="20" xfId="0" applyNumberFormat="1" applyFont="1" applyBorder="1" applyAlignment="1">
      <alignment horizontal="center"/>
    </xf>
    <xf numFmtId="43" fontId="9" fillId="0" borderId="25" xfId="35" applyFont="1" applyBorder="1" applyAlignment="1" quotePrefix="1">
      <alignment horizontal="center"/>
    </xf>
    <xf numFmtId="43" fontId="9" fillId="0" borderId="20" xfId="35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8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3" fontId="9" fillId="0" borderId="32" xfId="35" applyFont="1" applyBorder="1" applyAlignment="1" quotePrefix="1">
      <alignment horizontal="center"/>
    </xf>
    <xf numFmtId="43" fontId="9" fillId="0" borderId="18" xfId="35" applyFont="1" applyBorder="1" applyAlignment="1">
      <alignment/>
    </xf>
    <xf numFmtId="43" fontId="6" fillId="0" borderId="21" xfId="35" applyFont="1" applyBorder="1" applyAlignment="1">
      <alignment/>
    </xf>
    <xf numFmtId="43" fontId="9" fillId="0" borderId="0" xfId="35" applyFont="1" applyBorder="1" applyAlignment="1">
      <alignment/>
    </xf>
    <xf numFmtId="43" fontId="68" fillId="0" borderId="0" xfId="0" applyNumberFormat="1" applyFont="1" applyAlignment="1">
      <alignment/>
    </xf>
    <xf numFmtId="43" fontId="7" fillId="0" borderId="16" xfId="33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3" fontId="8" fillId="0" borderId="28" xfId="33" applyFont="1" applyBorder="1" applyAlignment="1">
      <alignment horizontal="center"/>
    </xf>
    <xf numFmtId="43" fontId="7" fillId="0" borderId="28" xfId="33" applyFont="1" applyBorder="1" applyAlignment="1">
      <alignment horizontal="center"/>
    </xf>
    <xf numFmtId="43" fontId="8" fillId="0" borderId="28" xfId="33" applyFont="1" applyBorder="1" applyAlignment="1">
      <alignment/>
    </xf>
    <xf numFmtId="0" fontId="6" fillId="0" borderId="0" xfId="39" applyFont="1" applyAlignment="1">
      <alignment horizontal="center"/>
      <protection/>
    </xf>
    <xf numFmtId="0" fontId="6" fillId="0" borderId="28" xfId="39" applyFont="1" applyBorder="1" applyAlignment="1">
      <alignment horizontal="center"/>
      <protection/>
    </xf>
    <xf numFmtId="0" fontId="7" fillId="0" borderId="44" xfId="39" applyFont="1" applyBorder="1" applyAlignment="1">
      <alignment horizontal="center"/>
      <protection/>
    </xf>
    <xf numFmtId="0" fontId="7" fillId="0" borderId="13" xfId="39" applyFont="1" applyBorder="1" applyAlignment="1">
      <alignment horizontal="center"/>
      <protection/>
    </xf>
    <xf numFmtId="0" fontId="7" fillId="0" borderId="39" xfId="39" applyFont="1" applyBorder="1" applyAlignment="1">
      <alignment horizontal="center"/>
      <protection/>
    </xf>
    <xf numFmtId="0" fontId="7" fillId="0" borderId="17" xfId="39" applyFont="1" applyBorder="1" applyAlignment="1">
      <alignment horizontal="center"/>
      <protection/>
    </xf>
    <xf numFmtId="0" fontId="7" fillId="0" borderId="34" xfId="39" applyFont="1" applyBorder="1" applyAlignment="1">
      <alignment horizontal="center"/>
      <protection/>
    </xf>
    <xf numFmtId="0" fontId="7" fillId="0" borderId="28" xfId="39" applyFont="1" applyBorder="1" applyAlignment="1">
      <alignment horizontal="center"/>
      <protection/>
    </xf>
    <xf numFmtId="0" fontId="6" fillId="0" borderId="0" xfId="40" applyFont="1" applyAlignment="1">
      <alignment horizontal="center"/>
      <protection/>
    </xf>
    <xf numFmtId="0" fontId="7" fillId="0" borderId="0" xfId="40" applyFont="1" applyAlignment="1">
      <alignment horizontal="left"/>
      <protection/>
    </xf>
    <xf numFmtId="0" fontId="8" fillId="0" borderId="0" xfId="40" applyFont="1" applyAlignment="1">
      <alignment/>
      <protection/>
    </xf>
    <xf numFmtId="0" fontId="7" fillId="0" borderId="0" xfId="40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3" fontId="7" fillId="0" borderId="16" xfId="33" applyFont="1" applyBorder="1" applyAlignment="1">
      <alignment horizontal="center" vertical="center"/>
    </xf>
    <xf numFmtId="43" fontId="7" fillId="0" borderId="18" xfId="33" applyFont="1" applyBorder="1" applyAlignment="1">
      <alignment horizontal="center" vertical="center"/>
    </xf>
    <xf numFmtId="43" fontId="7" fillId="0" borderId="15" xfId="33" applyFont="1" applyBorder="1" applyAlignment="1">
      <alignment horizontal="center" vertical="center"/>
    </xf>
    <xf numFmtId="43" fontId="7" fillId="0" borderId="17" xfId="33" applyFont="1" applyBorder="1" applyAlignment="1">
      <alignment horizontal="center" vertical="center"/>
    </xf>
    <xf numFmtId="43" fontId="8" fillId="0" borderId="0" xfId="33" applyFont="1" applyAlignment="1">
      <alignment horizontal="left"/>
    </xf>
    <xf numFmtId="0" fontId="6" fillId="0" borderId="0" xfId="0" applyFont="1" applyAlignment="1">
      <alignment horizontal="center"/>
    </xf>
    <xf numFmtId="43" fontId="6" fillId="0" borderId="0" xfId="33" applyFont="1" applyAlignment="1">
      <alignment horizontal="center"/>
    </xf>
    <xf numFmtId="0" fontId="6" fillId="0" borderId="0" xfId="0" applyFont="1" applyBorder="1" applyAlignment="1">
      <alignment horizontal="center"/>
    </xf>
    <xf numFmtId="43" fontId="7" fillId="0" borderId="14" xfId="33" applyFont="1" applyBorder="1" applyAlignment="1">
      <alignment horizontal="center" vertical="center"/>
    </xf>
    <xf numFmtId="43" fontId="7" fillId="0" borderId="13" xfId="33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5" fillId="0" borderId="0" xfId="0" applyFont="1" applyBorder="1" applyAlignment="1" quotePrefix="1">
      <alignment horizontal="center"/>
    </xf>
    <xf numFmtId="0" fontId="25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3" fontId="6" fillId="0" borderId="35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43" fontId="9" fillId="0" borderId="24" xfId="33" applyFont="1" applyBorder="1" applyAlignment="1">
      <alignment horizontal="right"/>
    </xf>
    <xf numFmtId="43" fontId="9" fillId="0" borderId="29" xfId="33" applyFont="1" applyBorder="1" applyAlignment="1">
      <alignment horizontal="right"/>
    </xf>
    <xf numFmtId="0" fontId="9" fillId="0" borderId="29" xfId="0" applyFont="1" applyBorder="1" applyAlignment="1">
      <alignment horizontal="left"/>
    </xf>
    <xf numFmtId="4" fontId="9" fillId="0" borderId="24" xfId="0" applyNumberFormat="1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43" fontId="9" fillId="0" borderId="24" xfId="33" applyFont="1" applyBorder="1" applyAlignment="1">
      <alignment horizontal="center"/>
    </xf>
    <xf numFmtId="43" fontId="9" fillId="0" borderId="29" xfId="33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3" fontId="9" fillId="0" borderId="22" xfId="33" applyFont="1" applyBorder="1" applyAlignment="1">
      <alignment horizontal="center"/>
    </xf>
    <xf numFmtId="43" fontId="9" fillId="0" borderId="48" xfId="33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3" fillId="0" borderId="3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43" fontId="6" fillId="0" borderId="46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43" fontId="9" fillId="0" borderId="22" xfId="33" applyFont="1" applyBorder="1" applyAlignment="1">
      <alignment horizontal="right"/>
    </xf>
    <xf numFmtId="43" fontId="9" fillId="0" borderId="48" xfId="33" applyFont="1" applyBorder="1" applyAlignment="1">
      <alignment horizontal="right"/>
    </xf>
    <xf numFmtId="0" fontId="6" fillId="0" borderId="28" xfId="0" applyFont="1" applyBorder="1" applyAlignment="1">
      <alignment horizontal="left"/>
    </xf>
    <xf numFmtId="43" fontId="9" fillId="0" borderId="15" xfId="33" applyFont="1" applyBorder="1" applyAlignment="1">
      <alignment horizontal="center"/>
    </xf>
    <xf numFmtId="43" fontId="9" fillId="0" borderId="41" xfId="33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6" xfId="0" applyFont="1" applyBorder="1" applyAlignment="1">
      <alignment/>
    </xf>
    <xf numFmtId="0" fontId="6" fillId="0" borderId="0" xfId="0" applyFont="1" applyBorder="1" applyAlignment="1">
      <alignment horizontal="left"/>
    </xf>
    <xf numFmtId="4" fontId="9" fillId="0" borderId="29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0" xfId="0" applyFont="1" applyAlignment="1" quotePrefix="1">
      <alignment horizontal="center"/>
    </xf>
    <xf numFmtId="0" fontId="18" fillId="0" borderId="13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43" fontId="18" fillId="0" borderId="10" xfId="33" applyFont="1" applyBorder="1" applyAlignment="1">
      <alignment horizontal="center"/>
    </xf>
    <xf numFmtId="43" fontId="18" fillId="0" borderId="45" xfId="33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6" fillId="0" borderId="0" xfId="35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43" fontId="9" fillId="0" borderId="0" xfId="35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27.57421875" style="4" customWidth="1"/>
    <col min="2" max="2" width="8.140625" style="4" customWidth="1"/>
    <col min="3" max="3" width="12.421875" style="4" customWidth="1"/>
    <col min="4" max="4" width="11.57421875" style="4" customWidth="1"/>
    <col min="5" max="6" width="11.00390625" style="4" customWidth="1"/>
    <col min="7" max="7" width="12.00390625" style="4" customWidth="1"/>
    <col min="8" max="8" width="12.57421875" style="4" customWidth="1"/>
    <col min="9" max="9" width="13.8515625" style="4" customWidth="1"/>
    <col min="10" max="10" width="12.421875" style="4" customWidth="1"/>
    <col min="11" max="16384" width="9.00390625" style="4" customWidth="1"/>
  </cols>
  <sheetData>
    <row r="1" spans="1:10" ht="21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21">
      <c r="A2" s="377" t="s">
        <v>219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21">
      <c r="A3" s="5"/>
      <c r="B3" s="6"/>
      <c r="C3" s="378" t="s">
        <v>1</v>
      </c>
      <c r="D3" s="378"/>
      <c r="E3" s="379" t="s">
        <v>2</v>
      </c>
      <c r="F3" s="378"/>
      <c r="G3" s="379" t="s">
        <v>2</v>
      </c>
      <c r="H3" s="380"/>
      <c r="I3" s="378" t="s">
        <v>3</v>
      </c>
      <c r="J3" s="380"/>
    </row>
    <row r="4" spans="1:10" ht="21">
      <c r="A4" s="7" t="s">
        <v>4</v>
      </c>
      <c r="B4" s="8" t="s">
        <v>5</v>
      </c>
      <c r="C4" s="383" t="s">
        <v>229</v>
      </c>
      <c r="D4" s="383"/>
      <c r="E4" s="381" t="s">
        <v>6</v>
      </c>
      <c r="F4" s="383"/>
      <c r="G4" s="381" t="s">
        <v>7</v>
      </c>
      <c r="H4" s="382"/>
      <c r="I4" s="383" t="s">
        <v>230</v>
      </c>
      <c r="J4" s="382"/>
    </row>
    <row r="5" spans="1:10" ht="21">
      <c r="A5" s="9" t="s">
        <v>8</v>
      </c>
      <c r="B5" s="10"/>
      <c r="C5" s="3" t="s">
        <v>9</v>
      </c>
      <c r="D5" s="1" t="s">
        <v>10</v>
      </c>
      <c r="E5" s="2" t="s">
        <v>9</v>
      </c>
      <c r="F5" s="2" t="s">
        <v>10</v>
      </c>
      <c r="G5" s="2" t="s">
        <v>9</v>
      </c>
      <c r="H5" s="2" t="s">
        <v>10</v>
      </c>
      <c r="I5" s="2" t="s">
        <v>9</v>
      </c>
      <c r="J5" s="2" t="s">
        <v>10</v>
      </c>
    </row>
    <row r="6" spans="1:10" ht="21">
      <c r="A6" s="11" t="s">
        <v>11</v>
      </c>
      <c r="B6" s="105" t="s">
        <v>231</v>
      </c>
      <c r="C6" s="103">
        <v>166816.95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3">
        <v>166816.95</v>
      </c>
      <c r="J6" s="103">
        <v>0</v>
      </c>
    </row>
    <row r="7" spans="1:10" ht="21">
      <c r="A7" s="11" t="s">
        <v>220</v>
      </c>
      <c r="B7" s="105"/>
      <c r="C7" s="12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2">
        <v>0</v>
      </c>
      <c r="J7" s="12">
        <v>0</v>
      </c>
    </row>
    <row r="8" spans="1:10" ht="21">
      <c r="A8" s="14" t="s">
        <v>221</v>
      </c>
      <c r="B8" s="105" t="s">
        <v>232</v>
      </c>
      <c r="C8" s="15">
        <v>12824589.74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12824589.74</v>
      </c>
      <c r="J8" s="15">
        <v>0</v>
      </c>
    </row>
    <row r="9" spans="1:10" ht="21">
      <c r="A9" s="14" t="s">
        <v>222</v>
      </c>
      <c r="B9" s="105"/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ht="21">
      <c r="A10" s="14" t="s">
        <v>221</v>
      </c>
      <c r="B10" s="105" t="s">
        <v>232</v>
      </c>
      <c r="C10" s="15">
        <v>1515506.99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1515506.99</v>
      </c>
      <c r="J10" s="15">
        <v>0</v>
      </c>
    </row>
    <row r="11" spans="1:10" ht="21">
      <c r="A11" s="14" t="s">
        <v>223</v>
      </c>
      <c r="B11" s="105"/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ht="21">
      <c r="A12" s="14" t="s">
        <v>226</v>
      </c>
      <c r="B12" s="106" t="s">
        <v>232</v>
      </c>
      <c r="C12" s="15">
        <v>6189267.99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6189267.99</v>
      </c>
      <c r="J12" s="15">
        <v>0</v>
      </c>
    </row>
    <row r="13" spans="1:10" ht="21">
      <c r="A13" s="14" t="s">
        <v>227</v>
      </c>
      <c r="B13" s="106"/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ht="21">
      <c r="A14" s="14" t="s">
        <v>224</v>
      </c>
      <c r="B14" s="106" t="s">
        <v>233</v>
      </c>
      <c r="C14" s="15">
        <v>500000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500000</v>
      </c>
      <c r="J14" s="15">
        <v>0</v>
      </c>
    </row>
    <row r="15" spans="1:10" ht="21">
      <c r="A15" s="14" t="s">
        <v>225</v>
      </c>
      <c r="B15" s="106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21">
      <c r="A16" s="14" t="s">
        <v>228</v>
      </c>
      <c r="B16" s="106" t="s">
        <v>234</v>
      </c>
      <c r="C16" s="15">
        <v>15000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15000</v>
      </c>
      <c r="J16" s="15">
        <v>0</v>
      </c>
    </row>
    <row r="17" spans="1:10" ht="21">
      <c r="A17" s="14" t="s">
        <v>30</v>
      </c>
      <c r="B17" s="106" t="s">
        <v>83</v>
      </c>
      <c r="C17" s="15">
        <v>47032.6</v>
      </c>
      <c r="D17" s="15">
        <v>0</v>
      </c>
      <c r="E17" s="15">
        <v>54523.6</v>
      </c>
      <c r="F17" s="15">
        <v>47032.6</v>
      </c>
      <c r="G17" s="15">
        <v>0</v>
      </c>
      <c r="H17" s="15">
        <v>0</v>
      </c>
      <c r="I17" s="15">
        <v>54523.6</v>
      </c>
      <c r="J17" s="15">
        <v>0</v>
      </c>
    </row>
    <row r="18" spans="1:10" ht="21">
      <c r="A18" s="14" t="s">
        <v>16</v>
      </c>
      <c r="B18" s="106" t="s">
        <v>196</v>
      </c>
      <c r="C18" s="15">
        <v>540906.06</v>
      </c>
      <c r="D18" s="15">
        <v>0</v>
      </c>
      <c r="E18" s="15">
        <v>0</v>
      </c>
      <c r="F18" s="15">
        <v>0</v>
      </c>
      <c r="G18" s="15">
        <v>0</v>
      </c>
      <c r="H18" s="15">
        <v>540906.06</v>
      </c>
      <c r="I18" s="15">
        <v>0</v>
      </c>
      <c r="J18" s="15">
        <v>0</v>
      </c>
    </row>
    <row r="19" spans="1:10" ht="21">
      <c r="A19" s="14" t="s">
        <v>16</v>
      </c>
      <c r="B19" s="106" t="s">
        <v>197</v>
      </c>
      <c r="C19" s="15">
        <v>6047610</v>
      </c>
      <c r="D19" s="15">
        <v>0</v>
      </c>
      <c r="E19" s="15">
        <v>0</v>
      </c>
      <c r="F19" s="15">
        <v>0</v>
      </c>
      <c r="G19" s="15">
        <v>0</v>
      </c>
      <c r="H19" s="15">
        <v>6047610</v>
      </c>
      <c r="I19" s="15">
        <v>0</v>
      </c>
      <c r="J19" s="15">
        <v>0</v>
      </c>
    </row>
    <row r="20" spans="1:10" ht="21">
      <c r="A20" s="14" t="s">
        <v>198</v>
      </c>
      <c r="B20" s="106" t="s">
        <v>235</v>
      </c>
      <c r="C20" s="15">
        <v>5252501</v>
      </c>
      <c r="D20" s="15">
        <v>0</v>
      </c>
      <c r="E20" s="15">
        <v>0</v>
      </c>
      <c r="F20" s="15">
        <v>0</v>
      </c>
      <c r="G20" s="15">
        <v>0</v>
      </c>
      <c r="H20" s="15">
        <v>5252501</v>
      </c>
      <c r="I20" s="15">
        <v>0</v>
      </c>
      <c r="J20" s="15">
        <v>0</v>
      </c>
    </row>
    <row r="21" spans="1:10" ht="21">
      <c r="A21" s="14" t="s">
        <v>198</v>
      </c>
      <c r="B21" s="106" t="s">
        <v>199</v>
      </c>
      <c r="C21" s="15">
        <v>165000</v>
      </c>
      <c r="D21" s="15">
        <v>0</v>
      </c>
      <c r="E21" s="15">
        <v>0</v>
      </c>
      <c r="F21" s="15">
        <v>0</v>
      </c>
      <c r="G21" s="15">
        <v>0</v>
      </c>
      <c r="H21" s="15">
        <v>165000</v>
      </c>
      <c r="I21" s="15">
        <v>0</v>
      </c>
      <c r="J21" s="15">
        <v>0</v>
      </c>
    </row>
    <row r="22" spans="1:10" ht="21">
      <c r="A22" s="14" t="s">
        <v>200</v>
      </c>
      <c r="B22" s="106" t="s">
        <v>236</v>
      </c>
      <c r="C22" s="15">
        <v>180000</v>
      </c>
      <c r="D22" s="15">
        <v>0</v>
      </c>
      <c r="E22" s="15">
        <v>0</v>
      </c>
      <c r="F22" s="15">
        <v>0</v>
      </c>
      <c r="G22" s="15">
        <v>0</v>
      </c>
      <c r="H22" s="15">
        <v>180000</v>
      </c>
      <c r="I22" s="15">
        <v>0</v>
      </c>
      <c r="J22" s="15">
        <v>0</v>
      </c>
    </row>
    <row r="23" spans="1:10" ht="21">
      <c r="A23" s="14" t="s">
        <v>201</v>
      </c>
      <c r="B23" s="106" t="s">
        <v>237</v>
      </c>
      <c r="C23" s="15">
        <v>756000</v>
      </c>
      <c r="D23" s="15">
        <v>0</v>
      </c>
      <c r="E23" s="15">
        <v>0</v>
      </c>
      <c r="F23" s="15">
        <v>0</v>
      </c>
      <c r="G23" s="15">
        <v>0</v>
      </c>
      <c r="H23" s="15">
        <v>756000</v>
      </c>
      <c r="I23" s="15">
        <v>0</v>
      </c>
      <c r="J23" s="15">
        <v>0</v>
      </c>
    </row>
    <row r="24" spans="1:10" ht="21">
      <c r="A24" s="14" t="s">
        <v>201</v>
      </c>
      <c r="B24" s="106" t="s">
        <v>202</v>
      </c>
      <c r="C24" s="15">
        <v>108000</v>
      </c>
      <c r="D24" s="15">
        <v>0</v>
      </c>
      <c r="E24" s="15">
        <v>0</v>
      </c>
      <c r="F24" s="15">
        <v>0</v>
      </c>
      <c r="G24" s="15">
        <v>0</v>
      </c>
      <c r="H24" s="15">
        <v>108000</v>
      </c>
      <c r="I24" s="15">
        <v>0</v>
      </c>
      <c r="J24" s="15">
        <v>0</v>
      </c>
    </row>
    <row r="25" spans="1:10" ht="21">
      <c r="A25" s="16" t="s">
        <v>17</v>
      </c>
      <c r="B25" s="107"/>
      <c r="C25" s="17">
        <f>SUM(C6:C24)</f>
        <v>34308231.33</v>
      </c>
      <c r="D25" s="18">
        <v>0</v>
      </c>
      <c r="E25" s="17">
        <v>54523.6</v>
      </c>
      <c r="F25" s="17">
        <v>47032.6</v>
      </c>
      <c r="G25" s="18">
        <v>0</v>
      </c>
      <c r="H25" s="17">
        <f>SUM(H18:H24)</f>
        <v>13050017.06</v>
      </c>
      <c r="I25" s="17">
        <v>21265705.27</v>
      </c>
      <c r="J25" s="18">
        <v>0</v>
      </c>
    </row>
    <row r="26" spans="1:10" s="118" customFormat="1" ht="21">
      <c r="A26" s="114"/>
      <c r="B26" s="115"/>
      <c r="C26" s="116"/>
      <c r="D26" s="117"/>
      <c r="E26" s="116"/>
      <c r="F26" s="116"/>
      <c r="G26" s="117"/>
      <c r="H26" s="116"/>
      <c r="I26" s="116">
        <v>0</v>
      </c>
      <c r="J26" s="117"/>
    </row>
    <row r="27" spans="1:10" s="118" customFormat="1" ht="21">
      <c r="A27" s="114"/>
      <c r="B27" s="115"/>
      <c r="C27" s="116"/>
      <c r="D27" s="117"/>
      <c r="E27" s="116"/>
      <c r="F27" s="116"/>
      <c r="G27" s="117"/>
      <c r="H27" s="116"/>
      <c r="I27" s="116"/>
      <c r="J27" s="117"/>
    </row>
    <row r="28" spans="1:10" s="118" customFormat="1" ht="21">
      <c r="A28" s="114"/>
      <c r="B28" s="115"/>
      <c r="C28" s="116"/>
      <c r="D28" s="117"/>
      <c r="E28" s="116"/>
      <c r="F28" s="116"/>
      <c r="G28" s="117"/>
      <c r="H28" s="116"/>
      <c r="I28" s="116"/>
      <c r="J28" s="117"/>
    </row>
    <row r="29" spans="1:10" s="118" customFormat="1" ht="21">
      <c r="A29" s="119"/>
      <c r="B29" s="120"/>
      <c r="C29" s="121"/>
      <c r="D29" s="122"/>
      <c r="E29" s="121"/>
      <c r="F29" s="121"/>
      <c r="G29" s="122"/>
      <c r="H29" s="121"/>
      <c r="I29" s="121"/>
      <c r="J29" s="122"/>
    </row>
    <row r="30" spans="1:10" ht="21">
      <c r="A30" s="22" t="s">
        <v>18</v>
      </c>
      <c r="B30" s="108"/>
      <c r="C30" s="23">
        <v>34308231.33</v>
      </c>
      <c r="D30" s="146">
        <v>0</v>
      </c>
      <c r="E30" s="23">
        <v>54523.6</v>
      </c>
      <c r="F30" s="23">
        <v>47032.6</v>
      </c>
      <c r="G30" s="24">
        <v>0</v>
      </c>
      <c r="H30" s="23">
        <v>13050017.06</v>
      </c>
      <c r="I30" s="23">
        <v>21265705.27</v>
      </c>
      <c r="J30" s="24">
        <v>0</v>
      </c>
    </row>
    <row r="31" spans="1:10" ht="21">
      <c r="A31" s="25" t="s">
        <v>19</v>
      </c>
      <c r="B31" s="109" t="s">
        <v>238</v>
      </c>
      <c r="C31" s="26">
        <v>580445.25</v>
      </c>
      <c r="D31" s="27"/>
      <c r="E31" s="28"/>
      <c r="F31" s="23"/>
      <c r="G31" s="24"/>
      <c r="H31" s="28">
        <v>580445.25</v>
      </c>
      <c r="I31" s="23">
        <v>0</v>
      </c>
      <c r="J31" s="27">
        <v>0</v>
      </c>
    </row>
    <row r="32" spans="1:10" ht="21">
      <c r="A32" s="25" t="s">
        <v>20</v>
      </c>
      <c r="B32" s="109" t="s">
        <v>239</v>
      </c>
      <c r="C32" s="26">
        <v>2694220.35</v>
      </c>
      <c r="D32" s="26"/>
      <c r="E32" s="26"/>
      <c r="F32" s="26"/>
      <c r="G32" s="26"/>
      <c r="H32" s="26">
        <v>2694220.35</v>
      </c>
      <c r="I32" s="26">
        <v>0</v>
      </c>
      <c r="J32" s="26">
        <v>0</v>
      </c>
    </row>
    <row r="33" spans="1:10" ht="21">
      <c r="A33" s="25" t="s">
        <v>20</v>
      </c>
      <c r="B33" s="109" t="s">
        <v>203</v>
      </c>
      <c r="C33" s="26">
        <v>142500</v>
      </c>
      <c r="D33" s="26"/>
      <c r="E33" s="26"/>
      <c r="F33" s="26"/>
      <c r="G33" s="26"/>
      <c r="H33" s="26">
        <v>142500</v>
      </c>
      <c r="I33" s="26">
        <v>0</v>
      </c>
      <c r="J33" s="26">
        <v>0</v>
      </c>
    </row>
    <row r="34" spans="1:10" ht="21">
      <c r="A34" s="25" t="s">
        <v>21</v>
      </c>
      <c r="B34" s="109" t="s">
        <v>240</v>
      </c>
      <c r="C34" s="26">
        <v>1970974.91</v>
      </c>
      <c r="D34" s="26"/>
      <c r="E34" s="26"/>
      <c r="F34" s="26"/>
      <c r="G34" s="26"/>
      <c r="H34" s="26">
        <v>1970974.91</v>
      </c>
      <c r="I34" s="26">
        <v>0</v>
      </c>
      <c r="J34" s="26">
        <v>0</v>
      </c>
    </row>
    <row r="35" spans="1:10" ht="21">
      <c r="A35" s="25" t="s">
        <v>21</v>
      </c>
      <c r="B35" s="109" t="s">
        <v>241</v>
      </c>
      <c r="C35" s="26">
        <v>68000</v>
      </c>
      <c r="D35" s="26"/>
      <c r="E35" s="26"/>
      <c r="F35" s="26"/>
      <c r="G35" s="26"/>
      <c r="H35" s="26">
        <v>68000</v>
      </c>
      <c r="I35" s="26">
        <v>0</v>
      </c>
      <c r="J35" s="26">
        <v>0</v>
      </c>
    </row>
    <row r="36" spans="1:10" ht="21">
      <c r="A36" s="25" t="s">
        <v>22</v>
      </c>
      <c r="B36" s="109" t="s">
        <v>242</v>
      </c>
      <c r="C36" s="26">
        <v>1551814.73</v>
      </c>
      <c r="D36" s="26"/>
      <c r="E36" s="26"/>
      <c r="F36" s="26"/>
      <c r="G36" s="26"/>
      <c r="H36" s="26">
        <v>1551814.73</v>
      </c>
      <c r="I36" s="26">
        <v>0</v>
      </c>
      <c r="J36" s="26">
        <v>0</v>
      </c>
    </row>
    <row r="37" spans="1:10" ht="21">
      <c r="A37" s="25" t="s">
        <v>25</v>
      </c>
      <c r="B37" s="109" t="s">
        <v>243</v>
      </c>
      <c r="C37" s="26">
        <v>1762200</v>
      </c>
      <c r="D37" s="26"/>
      <c r="E37" s="26"/>
      <c r="F37" s="26"/>
      <c r="G37" s="26"/>
      <c r="H37" s="26">
        <v>1762200</v>
      </c>
      <c r="I37" s="26">
        <v>0</v>
      </c>
      <c r="J37" s="26">
        <v>0</v>
      </c>
    </row>
    <row r="38" spans="1:10" ht="21">
      <c r="A38" s="25" t="s">
        <v>23</v>
      </c>
      <c r="B38" s="109" t="s">
        <v>244</v>
      </c>
      <c r="C38" s="26">
        <v>258670</v>
      </c>
      <c r="D38" s="26"/>
      <c r="E38" s="26"/>
      <c r="F38" s="26"/>
      <c r="G38" s="26"/>
      <c r="H38" s="26">
        <v>258670</v>
      </c>
      <c r="I38" s="26">
        <v>0</v>
      </c>
      <c r="J38" s="26">
        <v>0</v>
      </c>
    </row>
    <row r="39" spans="1:10" ht="21">
      <c r="A39" s="25" t="s">
        <v>23</v>
      </c>
      <c r="B39" s="109" t="s">
        <v>204</v>
      </c>
      <c r="C39" s="28">
        <v>26000</v>
      </c>
      <c r="D39" s="28"/>
      <c r="E39" s="28"/>
      <c r="F39" s="28"/>
      <c r="G39" s="28"/>
      <c r="H39" s="28">
        <v>26000</v>
      </c>
      <c r="I39" s="28">
        <v>0</v>
      </c>
      <c r="J39" s="28">
        <v>0</v>
      </c>
    </row>
    <row r="40" spans="1:10" ht="21">
      <c r="A40" s="25" t="s">
        <v>24</v>
      </c>
      <c r="B40" s="109" t="s">
        <v>245</v>
      </c>
      <c r="C40" s="28">
        <v>0</v>
      </c>
      <c r="D40" s="27"/>
      <c r="E40" s="28">
        <v>2436500</v>
      </c>
      <c r="F40" s="23"/>
      <c r="G40" s="24"/>
      <c r="H40" s="28">
        <v>2436500</v>
      </c>
      <c r="I40" s="23">
        <v>0</v>
      </c>
      <c r="J40" s="27">
        <v>0</v>
      </c>
    </row>
    <row r="41" spans="1:10" ht="21">
      <c r="A41" s="25" t="s">
        <v>24</v>
      </c>
      <c r="B41" s="109" t="s">
        <v>205</v>
      </c>
      <c r="C41" s="28">
        <v>1984000</v>
      </c>
      <c r="D41" s="27"/>
      <c r="E41" s="23"/>
      <c r="F41" s="23"/>
      <c r="G41" s="27"/>
      <c r="H41" s="28">
        <v>1984000</v>
      </c>
      <c r="I41" s="28">
        <v>0</v>
      </c>
      <c r="J41" s="27">
        <v>0</v>
      </c>
    </row>
    <row r="42" spans="1:10" ht="21">
      <c r="A42" s="100" t="s">
        <v>251</v>
      </c>
      <c r="B42" s="109" t="s">
        <v>246</v>
      </c>
      <c r="C42" s="26"/>
      <c r="D42" s="26">
        <v>316000</v>
      </c>
      <c r="E42" s="26">
        <v>316000</v>
      </c>
      <c r="F42" s="26">
        <v>2436500</v>
      </c>
      <c r="G42" s="101"/>
      <c r="H42" s="26"/>
      <c r="I42" s="26">
        <v>0</v>
      </c>
      <c r="J42" s="101">
        <v>2436500</v>
      </c>
    </row>
    <row r="43" spans="1:10" ht="21">
      <c r="A43" s="100" t="s">
        <v>254</v>
      </c>
      <c r="B43" s="109" t="s">
        <v>83</v>
      </c>
      <c r="C43" s="26"/>
      <c r="D43" s="26">
        <v>26075</v>
      </c>
      <c r="E43" s="26">
        <v>26075</v>
      </c>
      <c r="F43" s="102"/>
      <c r="G43" s="101"/>
      <c r="H43" s="26"/>
      <c r="I43" s="26">
        <v>0</v>
      </c>
      <c r="J43" s="101">
        <v>0</v>
      </c>
    </row>
    <row r="44" spans="1:10" ht="21">
      <c r="A44" s="100" t="s">
        <v>252</v>
      </c>
      <c r="B44" s="109" t="s">
        <v>247</v>
      </c>
      <c r="C44" s="26"/>
      <c r="D44" s="26">
        <v>32851043.8</v>
      </c>
      <c r="E44" s="102"/>
      <c r="F44" s="102"/>
      <c r="G44" s="101">
        <v>32851043.8</v>
      </c>
      <c r="H44" s="26"/>
      <c r="I44" s="26">
        <v>0</v>
      </c>
      <c r="J44" s="101">
        <v>0</v>
      </c>
    </row>
    <row r="45" spans="1:10" ht="21">
      <c r="A45" s="100" t="s">
        <v>253</v>
      </c>
      <c r="B45" s="109" t="s">
        <v>248</v>
      </c>
      <c r="C45" s="26"/>
      <c r="D45" s="26">
        <v>867425.87</v>
      </c>
      <c r="E45" s="102"/>
      <c r="F45" s="102"/>
      <c r="G45" s="101"/>
      <c r="H45" s="26"/>
      <c r="I45" s="26">
        <v>0</v>
      </c>
      <c r="J45" s="101">
        <v>867425.87</v>
      </c>
    </row>
    <row r="46" spans="1:10" ht="21">
      <c r="A46" s="100" t="s">
        <v>14</v>
      </c>
      <c r="B46" s="109" t="s">
        <v>249</v>
      </c>
      <c r="C46" s="26"/>
      <c r="D46" s="26">
        <v>4517025.86</v>
      </c>
      <c r="E46" s="26">
        <v>47032.6</v>
      </c>
      <c r="F46" s="26">
        <f>316000+26075+54523.6</f>
        <v>396598.6</v>
      </c>
      <c r="G46" s="101">
        <v>1581425.38</v>
      </c>
      <c r="H46" s="26">
        <v>6325701.5</v>
      </c>
      <c r="I46" s="26">
        <v>0</v>
      </c>
      <c r="J46" s="101">
        <f>D46-E46+F46-G46+H46</f>
        <v>9610867.98</v>
      </c>
    </row>
    <row r="47" spans="1:10" ht="21">
      <c r="A47" s="100" t="s">
        <v>15</v>
      </c>
      <c r="B47" s="110" t="s">
        <v>250</v>
      </c>
      <c r="C47" s="111"/>
      <c r="D47" s="112">
        <v>6769486.04</v>
      </c>
      <c r="E47" s="113"/>
      <c r="F47" s="113"/>
      <c r="G47" s="112"/>
      <c r="H47" s="111">
        <v>1581425.38</v>
      </c>
      <c r="I47" s="111">
        <v>0</v>
      </c>
      <c r="J47" s="112">
        <f>D47+H47</f>
        <v>8350911.42</v>
      </c>
    </row>
    <row r="48" spans="1:10" ht="21.75" thickBot="1">
      <c r="A48" s="21"/>
      <c r="B48" s="29"/>
      <c r="C48" s="99">
        <f>SUM(C30:C47)</f>
        <v>45347056.56999999</v>
      </c>
      <c r="D48" s="99">
        <f>SUM(D42:D47)</f>
        <v>45347056.57</v>
      </c>
      <c r="E48" s="99">
        <f aca="true" t="shared" si="0" ref="E48:J48">SUM(E30:E47)</f>
        <v>2880131.2</v>
      </c>
      <c r="F48" s="99">
        <f t="shared" si="0"/>
        <v>2880131.2</v>
      </c>
      <c r="G48" s="99">
        <f t="shared" si="0"/>
        <v>34432469.18</v>
      </c>
      <c r="H48" s="99">
        <f t="shared" si="0"/>
        <v>34432469.18</v>
      </c>
      <c r="I48" s="99">
        <f t="shared" si="0"/>
        <v>21265705.27</v>
      </c>
      <c r="J48" s="99">
        <f t="shared" si="0"/>
        <v>21265705.270000003</v>
      </c>
    </row>
    <row r="49" spans="1:10" ht="21.75" thickTop="1">
      <c r="A49" s="19"/>
      <c r="B49" s="19"/>
      <c r="C49" s="19"/>
      <c r="D49" s="30"/>
      <c r="E49" s="31"/>
      <c r="F49" s="20"/>
      <c r="G49" s="19"/>
      <c r="H49" s="19"/>
      <c r="I49" s="19"/>
      <c r="J49" s="30"/>
    </row>
    <row r="50" spans="1:10" ht="21">
      <c r="A50" s="21" t="s">
        <v>258</v>
      </c>
      <c r="B50" s="21"/>
      <c r="C50" s="351"/>
      <c r="D50" s="21" t="s">
        <v>260</v>
      </c>
      <c r="E50" s="351"/>
      <c r="F50" s="21"/>
      <c r="G50" s="21"/>
      <c r="H50" s="385" t="s">
        <v>68</v>
      </c>
      <c r="I50" s="385"/>
      <c r="J50" s="385"/>
    </row>
    <row r="51" spans="1:10" ht="21">
      <c r="A51" s="21" t="s">
        <v>259</v>
      </c>
      <c r="B51" s="21"/>
      <c r="C51" s="21"/>
      <c r="D51" s="21" t="s">
        <v>261</v>
      </c>
      <c r="E51" s="21"/>
      <c r="F51" s="21"/>
      <c r="G51" s="21"/>
      <c r="H51" s="21" t="s">
        <v>262</v>
      </c>
      <c r="I51" s="21"/>
      <c r="J51" s="21"/>
    </row>
    <row r="52" spans="1:10" ht="21">
      <c r="A52" s="387" t="s">
        <v>257</v>
      </c>
      <c r="B52" s="387"/>
      <c r="C52" s="352"/>
      <c r="D52" s="385" t="s">
        <v>408</v>
      </c>
      <c r="E52" s="385"/>
      <c r="F52" s="385"/>
      <c r="G52" s="385" t="s">
        <v>409</v>
      </c>
      <c r="H52" s="385"/>
      <c r="I52" s="385"/>
      <c r="J52" s="385"/>
    </row>
    <row r="53" spans="1:10" ht="21">
      <c r="A53" s="384"/>
      <c r="B53" s="384"/>
      <c r="C53" s="32"/>
      <c r="D53" s="384"/>
      <c r="E53" s="384"/>
      <c r="F53" s="384"/>
      <c r="G53" s="384"/>
      <c r="H53" s="386"/>
      <c r="I53" s="386"/>
      <c r="J53" s="386"/>
    </row>
    <row r="54" spans="1:10" ht="21">
      <c r="A54" s="384"/>
      <c r="B54" s="384"/>
      <c r="C54" s="32"/>
      <c r="D54" s="384"/>
      <c r="E54" s="384"/>
      <c r="F54" s="384"/>
      <c r="G54" s="384"/>
      <c r="H54" s="386"/>
      <c r="I54" s="386"/>
      <c r="J54" s="386"/>
    </row>
    <row r="55" spans="1:10" ht="21">
      <c r="A55" s="32"/>
      <c r="B55" s="32"/>
      <c r="C55" s="32"/>
      <c r="D55" s="384"/>
      <c r="E55" s="384"/>
      <c r="F55" s="384"/>
      <c r="G55" s="384"/>
      <c r="H55" s="386"/>
      <c r="I55" s="386"/>
      <c r="J55" s="386"/>
    </row>
  </sheetData>
  <sheetProtection/>
  <mergeCells count="22">
    <mergeCell ref="G54:J54"/>
    <mergeCell ref="A52:B52"/>
    <mergeCell ref="A54:B54"/>
    <mergeCell ref="G55:J55"/>
    <mergeCell ref="D52:F52"/>
    <mergeCell ref="D53:F53"/>
    <mergeCell ref="D54:F54"/>
    <mergeCell ref="D55:F55"/>
    <mergeCell ref="G4:H4"/>
    <mergeCell ref="C4:D4"/>
    <mergeCell ref="E4:F4"/>
    <mergeCell ref="I4:J4"/>
    <mergeCell ref="A53:B53"/>
    <mergeCell ref="G52:J52"/>
    <mergeCell ref="G53:J53"/>
    <mergeCell ref="H50:J50"/>
    <mergeCell ref="A1:J1"/>
    <mergeCell ref="A2:J2"/>
    <mergeCell ref="C3:D3"/>
    <mergeCell ref="E3:F3"/>
    <mergeCell ref="G3:H3"/>
    <mergeCell ref="I3:J3"/>
  </mergeCells>
  <printOptions horizontalCentered="1"/>
  <pageMargins left="0" right="0" top="0" bottom="0" header="0.31496062992125984" footer="0.31496062992125984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5"/>
  <sheetViews>
    <sheetView zoomScalePageLayoutView="0" workbookViewId="0" topLeftCell="A235">
      <selection activeCell="A191" sqref="A191:IV191"/>
    </sheetView>
  </sheetViews>
  <sheetFormatPr defaultColWidth="9.140625" defaultRowHeight="15"/>
  <cols>
    <col min="1" max="2" width="8.140625" style="4" customWidth="1"/>
    <col min="3" max="4" width="9.00390625" style="4" customWidth="1"/>
    <col min="5" max="5" width="7.421875" style="4" customWidth="1"/>
    <col min="6" max="6" width="5.00390625" style="4" customWidth="1"/>
    <col min="7" max="7" width="8.421875" style="4" customWidth="1"/>
    <col min="8" max="8" width="9.00390625" style="4" customWidth="1"/>
    <col min="9" max="9" width="7.421875" style="4" customWidth="1"/>
    <col min="10" max="10" width="9.00390625" style="4" customWidth="1"/>
    <col min="11" max="11" width="10.140625" style="4" customWidth="1"/>
    <col min="12" max="16384" width="9.00390625" style="4" customWidth="1"/>
  </cols>
  <sheetData>
    <row r="1" spans="1:11" ht="21">
      <c r="A1" s="413" t="s">
        <v>177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21">
      <c r="A2" s="413" t="s">
        <v>176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26.25">
      <c r="A3" s="460" t="s">
        <v>2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</row>
    <row r="4" spans="1:11" ht="21">
      <c r="A4" s="442" t="s">
        <v>163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</row>
    <row r="5" spans="1:11" ht="21">
      <c r="A5" s="461" t="s">
        <v>4</v>
      </c>
      <c r="B5" s="462"/>
      <c r="C5" s="462"/>
      <c r="D5" s="462"/>
      <c r="E5" s="462"/>
      <c r="F5" s="463"/>
      <c r="G5" s="36" t="s">
        <v>5</v>
      </c>
      <c r="H5" s="462" t="s">
        <v>9</v>
      </c>
      <c r="I5" s="463"/>
      <c r="J5" s="461" t="s">
        <v>164</v>
      </c>
      <c r="K5" s="463"/>
    </row>
    <row r="6" spans="1:11" ht="21">
      <c r="A6" s="37" t="s">
        <v>9</v>
      </c>
      <c r="B6" s="475" t="s">
        <v>14</v>
      </c>
      <c r="C6" s="475"/>
      <c r="D6" s="475"/>
      <c r="E6" s="475"/>
      <c r="F6" s="476"/>
      <c r="G6" s="38">
        <v>700</v>
      </c>
      <c r="H6" s="477">
        <v>47032.6</v>
      </c>
      <c r="I6" s="478"/>
      <c r="J6" s="464"/>
      <c r="K6" s="465"/>
    </row>
    <row r="7" spans="1:11" ht="21">
      <c r="A7" s="39"/>
      <c r="B7" s="452"/>
      <c r="C7" s="466"/>
      <c r="D7" s="466"/>
      <c r="E7" s="466"/>
      <c r="F7" s="467"/>
      <c r="G7" s="40"/>
      <c r="H7" s="458"/>
      <c r="I7" s="459"/>
      <c r="J7" s="453"/>
      <c r="K7" s="454"/>
    </row>
    <row r="8" spans="1:11" ht="21">
      <c r="A8" s="39"/>
      <c r="B8" s="41" t="s">
        <v>10</v>
      </c>
      <c r="C8" s="452" t="s">
        <v>30</v>
      </c>
      <c r="D8" s="452"/>
      <c r="E8" s="452"/>
      <c r="F8" s="455"/>
      <c r="G8" s="40" t="s">
        <v>83</v>
      </c>
      <c r="H8" s="445"/>
      <c r="I8" s="446"/>
      <c r="J8" s="458">
        <f>H6</f>
        <v>47032.6</v>
      </c>
      <c r="K8" s="459"/>
    </row>
    <row r="9" spans="1:11" ht="21">
      <c r="A9" s="39"/>
      <c r="B9" s="42"/>
      <c r="C9" s="452"/>
      <c r="D9" s="452"/>
      <c r="E9" s="452"/>
      <c r="F9" s="455"/>
      <c r="G9" s="40"/>
      <c r="H9" s="445"/>
      <c r="I9" s="446"/>
      <c r="J9" s="458"/>
      <c r="K9" s="459"/>
    </row>
    <row r="10" spans="1:11" ht="21">
      <c r="A10" s="39"/>
      <c r="B10" s="43"/>
      <c r="C10" s="452"/>
      <c r="D10" s="452"/>
      <c r="E10" s="452"/>
      <c r="F10" s="455"/>
      <c r="G10" s="35"/>
      <c r="H10" s="445"/>
      <c r="I10" s="446"/>
      <c r="J10" s="445"/>
      <c r="K10" s="446"/>
    </row>
    <row r="11" spans="1:11" ht="21">
      <c r="A11" s="39"/>
      <c r="B11" s="43"/>
      <c r="C11" s="452"/>
      <c r="D11" s="452"/>
      <c r="E11" s="452"/>
      <c r="F11" s="455"/>
      <c r="G11" s="40"/>
      <c r="H11" s="445"/>
      <c r="I11" s="446"/>
      <c r="J11" s="458"/>
      <c r="K11" s="459"/>
    </row>
    <row r="12" spans="1:11" ht="21">
      <c r="A12" s="39"/>
      <c r="B12" s="43"/>
      <c r="C12" s="452"/>
      <c r="D12" s="452"/>
      <c r="E12" s="452"/>
      <c r="F12" s="455"/>
      <c r="G12" s="40"/>
      <c r="H12" s="445"/>
      <c r="I12" s="446"/>
      <c r="J12" s="453"/>
      <c r="K12" s="454"/>
    </row>
    <row r="13" spans="1:11" ht="21">
      <c r="A13" s="39"/>
      <c r="B13" s="43"/>
      <c r="C13" s="452"/>
      <c r="D13" s="452"/>
      <c r="E13" s="452"/>
      <c r="F13" s="455"/>
      <c r="G13" s="40"/>
      <c r="H13" s="445"/>
      <c r="I13" s="446"/>
      <c r="J13" s="453" t="s">
        <v>8</v>
      </c>
      <c r="K13" s="454"/>
    </row>
    <row r="14" spans="1:11" ht="21">
      <c r="A14" s="39"/>
      <c r="B14" s="43"/>
      <c r="C14" s="452"/>
      <c r="D14" s="452"/>
      <c r="E14" s="452"/>
      <c r="F14" s="452"/>
      <c r="G14" s="40"/>
      <c r="H14" s="444"/>
      <c r="I14" s="446"/>
      <c r="J14" s="453"/>
      <c r="K14" s="454"/>
    </row>
    <row r="15" spans="1:11" ht="21">
      <c r="A15" s="45"/>
      <c r="B15" s="42"/>
      <c r="C15" s="449"/>
      <c r="D15" s="449"/>
      <c r="E15" s="449"/>
      <c r="F15" s="449"/>
      <c r="G15" s="46"/>
      <c r="H15" s="426"/>
      <c r="I15" s="427"/>
      <c r="J15" s="425"/>
      <c r="K15" s="427"/>
    </row>
    <row r="16" spans="1:11" ht="21">
      <c r="A16" s="39"/>
      <c r="B16" s="43"/>
      <c r="C16" s="444"/>
      <c r="D16" s="444"/>
      <c r="E16" s="444"/>
      <c r="F16" s="444"/>
      <c r="G16" s="46"/>
      <c r="H16" s="444"/>
      <c r="I16" s="446"/>
      <c r="J16" s="445"/>
      <c r="K16" s="446"/>
    </row>
    <row r="17" spans="1:11" ht="21">
      <c r="A17" s="39"/>
      <c r="B17" s="43"/>
      <c r="C17" s="444"/>
      <c r="D17" s="444"/>
      <c r="E17" s="444"/>
      <c r="F17" s="444"/>
      <c r="G17" s="46"/>
      <c r="H17" s="444"/>
      <c r="I17" s="446"/>
      <c r="J17" s="445"/>
      <c r="K17" s="446"/>
    </row>
    <row r="18" spans="1:11" ht="21">
      <c r="A18" s="39"/>
      <c r="B18" s="43"/>
      <c r="C18" s="452"/>
      <c r="D18" s="452"/>
      <c r="E18" s="452"/>
      <c r="F18" s="455"/>
      <c r="G18" s="35"/>
      <c r="H18" s="445"/>
      <c r="I18" s="446"/>
      <c r="J18" s="445"/>
      <c r="K18" s="446"/>
    </row>
    <row r="19" spans="1:11" ht="21">
      <c r="A19" s="39"/>
      <c r="B19" s="43"/>
      <c r="C19" s="452"/>
      <c r="D19" s="452"/>
      <c r="E19" s="452"/>
      <c r="F19" s="455"/>
      <c r="G19" s="40"/>
      <c r="H19" s="445"/>
      <c r="I19" s="446"/>
      <c r="J19" s="458"/>
      <c r="K19" s="459"/>
    </row>
    <row r="20" spans="1:11" ht="21">
      <c r="A20" s="39"/>
      <c r="B20" s="43"/>
      <c r="C20" s="452"/>
      <c r="D20" s="452"/>
      <c r="E20" s="452"/>
      <c r="F20" s="455"/>
      <c r="G20" s="40"/>
      <c r="H20" s="445"/>
      <c r="I20" s="446"/>
      <c r="J20" s="453"/>
      <c r="K20" s="454"/>
    </row>
    <row r="21" spans="1:11" ht="21">
      <c r="A21" s="39"/>
      <c r="B21" s="43"/>
      <c r="C21" s="452"/>
      <c r="D21" s="452"/>
      <c r="E21" s="452"/>
      <c r="F21" s="455"/>
      <c r="G21" s="40"/>
      <c r="H21" s="445"/>
      <c r="I21" s="446"/>
      <c r="J21" s="453" t="s">
        <v>8</v>
      </c>
      <c r="K21" s="454"/>
    </row>
    <row r="22" spans="1:11" ht="21">
      <c r="A22" s="39"/>
      <c r="B22" s="43"/>
      <c r="C22" s="452"/>
      <c r="D22" s="452"/>
      <c r="E22" s="452"/>
      <c r="F22" s="452"/>
      <c r="G22" s="40"/>
      <c r="H22" s="444"/>
      <c r="I22" s="446"/>
      <c r="J22" s="453"/>
      <c r="K22" s="454"/>
    </row>
    <row r="23" spans="1:11" ht="21">
      <c r="A23" s="39"/>
      <c r="B23" s="43"/>
      <c r="C23" s="452"/>
      <c r="D23" s="452"/>
      <c r="E23" s="452"/>
      <c r="F23" s="452"/>
      <c r="G23" s="44"/>
      <c r="H23" s="426"/>
      <c r="I23" s="427"/>
      <c r="J23" s="453"/>
      <c r="K23" s="454"/>
    </row>
    <row r="24" spans="1:11" ht="21">
      <c r="A24" s="39"/>
      <c r="B24" s="43"/>
      <c r="C24" s="452"/>
      <c r="D24" s="452"/>
      <c r="E24" s="452"/>
      <c r="F24" s="452"/>
      <c r="G24" s="40"/>
      <c r="H24" s="444"/>
      <c r="I24" s="446"/>
      <c r="J24" s="453"/>
      <c r="K24" s="454"/>
    </row>
    <row r="25" spans="1:11" ht="21">
      <c r="A25" s="45"/>
      <c r="B25" s="42"/>
      <c r="C25" s="449"/>
      <c r="D25" s="449"/>
      <c r="E25" s="449"/>
      <c r="F25" s="449"/>
      <c r="G25" s="46"/>
      <c r="H25" s="426"/>
      <c r="I25" s="427"/>
      <c r="J25" s="425"/>
      <c r="K25" s="427"/>
    </row>
    <row r="26" spans="1:11" ht="21">
      <c r="A26" s="39"/>
      <c r="B26" s="43"/>
      <c r="C26" s="444"/>
      <c r="D26" s="444"/>
      <c r="E26" s="444"/>
      <c r="F26" s="444"/>
      <c r="G26" s="46"/>
      <c r="H26" s="444"/>
      <c r="I26" s="446"/>
      <c r="J26" s="445"/>
      <c r="K26" s="446"/>
    </row>
    <row r="27" spans="1:11" ht="21">
      <c r="A27" s="45"/>
      <c r="B27" s="43"/>
      <c r="C27" s="444"/>
      <c r="D27" s="444"/>
      <c r="E27" s="444"/>
      <c r="F27" s="446"/>
      <c r="G27" s="47"/>
      <c r="H27" s="450"/>
      <c r="I27" s="451"/>
      <c r="J27" s="445"/>
      <c r="K27" s="446"/>
    </row>
    <row r="28" spans="1:11" ht="21">
      <c r="A28" s="39"/>
      <c r="B28" s="43"/>
      <c r="C28" s="444"/>
      <c r="D28" s="444"/>
      <c r="E28" s="444"/>
      <c r="F28" s="444"/>
      <c r="G28" s="46"/>
      <c r="H28" s="445"/>
      <c r="I28" s="446"/>
      <c r="J28" s="445"/>
      <c r="K28" s="446"/>
    </row>
    <row r="29" spans="1:11" ht="21">
      <c r="A29" s="48"/>
      <c r="B29" s="49"/>
      <c r="C29" s="447"/>
      <c r="D29" s="447"/>
      <c r="E29" s="447"/>
      <c r="F29" s="448"/>
      <c r="G29" s="50"/>
      <c r="H29" s="431"/>
      <c r="I29" s="433"/>
      <c r="J29" s="431"/>
      <c r="K29" s="433"/>
    </row>
    <row r="30" spans="1:11" ht="21.75" thickBot="1">
      <c r="A30" s="437"/>
      <c r="B30" s="437"/>
      <c r="C30" s="437"/>
      <c r="D30" s="437"/>
      <c r="E30" s="437"/>
      <c r="F30" s="437"/>
      <c r="G30" s="438"/>
      <c r="H30" s="439">
        <f>SUM(H6:H29)</f>
        <v>47032.6</v>
      </c>
      <c r="I30" s="440"/>
      <c r="J30" s="439">
        <f>SUM(J6:J29)</f>
        <v>47032.6</v>
      </c>
      <c r="K30" s="440"/>
    </row>
    <row r="31" spans="1:11" ht="21.75" thickTop="1">
      <c r="A31" s="441" t="s">
        <v>175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</row>
    <row r="32" spans="1:11" ht="21">
      <c r="A32" s="443" t="s">
        <v>211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</row>
    <row r="33" spans="1:11" ht="21">
      <c r="A33" s="429"/>
      <c r="B33" s="429"/>
      <c r="C33" s="429"/>
      <c r="D33" s="429"/>
      <c r="E33" s="429"/>
      <c r="F33" s="429"/>
      <c r="G33" s="429"/>
      <c r="H33" s="429"/>
      <c r="I33" s="429"/>
      <c r="J33" s="429"/>
      <c r="K33" s="429"/>
    </row>
    <row r="34" spans="1:11" ht="21">
      <c r="A34" s="434" t="s">
        <v>165</v>
      </c>
      <c r="B34" s="435"/>
      <c r="C34" s="435"/>
      <c r="D34" s="436"/>
      <c r="E34" s="434" t="s">
        <v>166</v>
      </c>
      <c r="F34" s="435"/>
      <c r="G34" s="435"/>
      <c r="H34" s="436"/>
      <c r="I34" s="434" t="s">
        <v>167</v>
      </c>
      <c r="J34" s="435"/>
      <c r="K34" s="436"/>
    </row>
    <row r="35" spans="1:11" ht="21">
      <c r="A35" s="422" t="s">
        <v>168</v>
      </c>
      <c r="B35" s="423"/>
      <c r="C35" s="423"/>
      <c r="D35" s="424"/>
      <c r="E35" s="425" t="s">
        <v>169</v>
      </c>
      <c r="F35" s="426"/>
      <c r="G35" s="426"/>
      <c r="H35" s="427"/>
      <c r="I35" s="425" t="s">
        <v>170</v>
      </c>
      <c r="J35" s="426"/>
      <c r="K35" s="427"/>
    </row>
    <row r="36" spans="1:11" ht="21">
      <c r="A36" s="422" t="s">
        <v>171</v>
      </c>
      <c r="B36" s="423"/>
      <c r="C36" s="423"/>
      <c r="D36" s="424"/>
      <c r="E36" s="422" t="s">
        <v>180</v>
      </c>
      <c r="F36" s="423"/>
      <c r="G36" s="423"/>
      <c r="H36" s="424"/>
      <c r="I36" s="425" t="s">
        <v>172</v>
      </c>
      <c r="J36" s="426"/>
      <c r="K36" s="427"/>
    </row>
    <row r="37" spans="1:11" ht="21">
      <c r="A37" s="428" t="s">
        <v>173</v>
      </c>
      <c r="B37" s="429"/>
      <c r="C37" s="429"/>
      <c r="D37" s="430"/>
      <c r="E37" s="431" t="s">
        <v>181</v>
      </c>
      <c r="F37" s="432"/>
      <c r="G37" s="432"/>
      <c r="H37" s="433"/>
      <c r="I37" s="431" t="s">
        <v>174</v>
      </c>
      <c r="J37" s="432"/>
      <c r="K37" s="433"/>
    </row>
    <row r="38" spans="1:11" ht="21">
      <c r="A38" s="57"/>
      <c r="B38" s="57"/>
      <c r="C38" s="57"/>
      <c r="D38" s="57"/>
      <c r="E38" s="58"/>
      <c r="F38" s="58"/>
      <c r="G38" s="58"/>
      <c r="H38" s="58"/>
      <c r="I38" s="58"/>
      <c r="J38" s="58"/>
      <c r="K38" s="58"/>
    </row>
    <row r="40" spans="1:11" ht="21">
      <c r="A40" s="413" t="s">
        <v>179</v>
      </c>
      <c r="B40" s="413"/>
      <c r="C40" s="413"/>
      <c r="D40" s="413"/>
      <c r="E40" s="413"/>
      <c r="F40" s="413"/>
      <c r="G40" s="413"/>
      <c r="H40" s="413"/>
      <c r="I40" s="413"/>
      <c r="J40" s="413"/>
      <c r="K40" s="413"/>
    </row>
    <row r="41" spans="1:11" ht="21">
      <c r="A41" s="413" t="s">
        <v>178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</row>
    <row r="42" spans="1:11" ht="26.25">
      <c r="A42" s="460" t="s">
        <v>2</v>
      </c>
      <c r="B42" s="460"/>
      <c r="C42" s="460"/>
      <c r="D42" s="460"/>
      <c r="E42" s="460"/>
      <c r="F42" s="460"/>
      <c r="G42" s="460"/>
      <c r="H42" s="460"/>
      <c r="I42" s="460"/>
      <c r="J42" s="460"/>
      <c r="K42" s="460"/>
    </row>
    <row r="43" spans="1:11" ht="21">
      <c r="A43" s="442" t="s">
        <v>163</v>
      </c>
      <c r="B43" s="442"/>
      <c r="C43" s="442"/>
      <c r="D43" s="442"/>
      <c r="E43" s="442"/>
      <c r="F43" s="442"/>
      <c r="G43" s="442"/>
      <c r="H43" s="442"/>
      <c r="I43" s="442"/>
      <c r="J43" s="442"/>
      <c r="K43" s="442"/>
    </row>
    <row r="44" spans="1:11" ht="21">
      <c r="A44" s="461" t="s">
        <v>4</v>
      </c>
      <c r="B44" s="462"/>
      <c r="C44" s="462"/>
      <c r="D44" s="462"/>
      <c r="E44" s="462"/>
      <c r="F44" s="463"/>
      <c r="G44" s="36" t="s">
        <v>5</v>
      </c>
      <c r="H44" s="462" t="s">
        <v>9</v>
      </c>
      <c r="I44" s="463"/>
      <c r="J44" s="461" t="s">
        <v>164</v>
      </c>
      <c r="K44" s="463"/>
    </row>
    <row r="45" spans="1:11" ht="21">
      <c r="A45" s="37" t="s">
        <v>9</v>
      </c>
      <c r="B45" s="475" t="s">
        <v>30</v>
      </c>
      <c r="C45" s="475"/>
      <c r="D45" s="475"/>
      <c r="E45" s="475"/>
      <c r="F45" s="476"/>
      <c r="G45" s="38" t="s">
        <v>83</v>
      </c>
      <c r="H45" s="477">
        <v>54523.6</v>
      </c>
      <c r="I45" s="478"/>
      <c r="J45" s="464"/>
      <c r="K45" s="465"/>
    </row>
    <row r="46" spans="1:11" ht="21">
      <c r="A46" s="39"/>
      <c r="B46" s="452"/>
      <c r="C46" s="466"/>
      <c r="D46" s="466"/>
      <c r="E46" s="466"/>
      <c r="F46" s="467"/>
      <c r="G46" s="40"/>
      <c r="H46" s="458"/>
      <c r="I46" s="459"/>
      <c r="J46" s="453"/>
      <c r="K46" s="454"/>
    </row>
    <row r="47" spans="1:11" ht="21">
      <c r="A47" s="39"/>
      <c r="B47" s="41" t="s">
        <v>10</v>
      </c>
      <c r="C47" s="452" t="s">
        <v>14</v>
      </c>
      <c r="D47" s="452"/>
      <c r="E47" s="452"/>
      <c r="F47" s="455"/>
      <c r="G47" s="40">
        <v>700</v>
      </c>
      <c r="H47" s="445"/>
      <c r="I47" s="446"/>
      <c r="J47" s="458">
        <f>H45</f>
        <v>54523.6</v>
      </c>
      <c r="K47" s="459"/>
    </row>
    <row r="48" spans="1:11" ht="21">
      <c r="A48" s="39"/>
      <c r="B48" s="42"/>
      <c r="C48" s="452"/>
      <c r="D48" s="452"/>
      <c r="E48" s="452"/>
      <c r="F48" s="455"/>
      <c r="G48" s="40"/>
      <c r="H48" s="445"/>
      <c r="I48" s="446"/>
      <c r="J48" s="458"/>
      <c r="K48" s="459"/>
    </row>
    <row r="49" spans="1:11" ht="21">
      <c r="A49" s="39"/>
      <c r="B49" s="43"/>
      <c r="C49" s="452"/>
      <c r="D49" s="452"/>
      <c r="E49" s="452"/>
      <c r="F49" s="455"/>
      <c r="G49" s="35"/>
      <c r="H49" s="445"/>
      <c r="I49" s="446"/>
      <c r="J49" s="445"/>
      <c r="K49" s="446"/>
    </row>
    <row r="50" spans="1:11" ht="21">
      <c r="A50" s="39"/>
      <c r="B50" s="43"/>
      <c r="C50" s="452"/>
      <c r="D50" s="452"/>
      <c r="E50" s="452"/>
      <c r="F50" s="455"/>
      <c r="G50" s="40"/>
      <c r="H50" s="445"/>
      <c r="I50" s="446"/>
      <c r="J50" s="458"/>
      <c r="K50" s="459"/>
    </row>
    <row r="51" spans="1:11" ht="21">
      <c r="A51" s="39"/>
      <c r="B51" s="43"/>
      <c r="C51" s="452"/>
      <c r="D51" s="452"/>
      <c r="E51" s="452"/>
      <c r="F51" s="455"/>
      <c r="G51" s="40"/>
      <c r="H51" s="445"/>
      <c r="I51" s="446"/>
      <c r="J51" s="453"/>
      <c r="K51" s="454"/>
    </row>
    <row r="52" spans="1:11" ht="21">
      <c r="A52" s="39"/>
      <c r="B52" s="43"/>
      <c r="C52" s="452"/>
      <c r="D52" s="452"/>
      <c r="E52" s="452"/>
      <c r="F52" s="452"/>
      <c r="G52" s="40"/>
      <c r="H52" s="444"/>
      <c r="I52" s="446"/>
      <c r="J52" s="453"/>
      <c r="K52" s="454"/>
    </row>
    <row r="53" spans="1:11" ht="21">
      <c r="A53" s="45"/>
      <c r="B53" s="42"/>
      <c r="C53" s="449"/>
      <c r="D53" s="449"/>
      <c r="E53" s="449"/>
      <c r="F53" s="449"/>
      <c r="G53" s="46"/>
      <c r="H53" s="445"/>
      <c r="I53" s="446"/>
      <c r="J53" s="445"/>
      <c r="K53" s="446"/>
    </row>
    <row r="54" spans="1:11" ht="21">
      <c r="A54" s="45"/>
      <c r="B54" s="42"/>
      <c r="C54" s="449"/>
      <c r="D54" s="449"/>
      <c r="E54" s="449"/>
      <c r="F54" s="449"/>
      <c r="G54" s="46"/>
      <c r="H54" s="426"/>
      <c r="I54" s="427"/>
      <c r="J54" s="425"/>
      <c r="K54" s="427"/>
    </row>
    <row r="55" spans="1:11" ht="21">
      <c r="A55" s="39"/>
      <c r="B55" s="43"/>
      <c r="C55" s="444"/>
      <c r="D55" s="444"/>
      <c r="E55" s="444"/>
      <c r="F55" s="444"/>
      <c r="G55" s="46"/>
      <c r="H55" s="444"/>
      <c r="I55" s="446"/>
      <c r="J55" s="445"/>
      <c r="K55" s="446"/>
    </row>
    <row r="56" spans="1:11" ht="21">
      <c r="A56" s="39"/>
      <c r="B56" s="43"/>
      <c r="C56" s="444"/>
      <c r="D56" s="444"/>
      <c r="E56" s="444"/>
      <c r="F56" s="444"/>
      <c r="G56" s="46"/>
      <c r="H56" s="444"/>
      <c r="I56" s="446"/>
      <c r="J56" s="445"/>
      <c r="K56" s="446"/>
    </row>
    <row r="57" spans="1:11" ht="21">
      <c r="A57" s="39"/>
      <c r="B57" s="43"/>
      <c r="C57" s="452"/>
      <c r="D57" s="452"/>
      <c r="E57" s="452"/>
      <c r="F57" s="455"/>
      <c r="G57" s="35"/>
      <c r="H57" s="445"/>
      <c r="I57" s="446"/>
      <c r="J57" s="445"/>
      <c r="K57" s="446"/>
    </row>
    <row r="58" spans="1:11" ht="21">
      <c r="A58" s="39"/>
      <c r="B58" s="43"/>
      <c r="C58" s="452"/>
      <c r="D58" s="452"/>
      <c r="E58" s="452"/>
      <c r="F58" s="455"/>
      <c r="G58" s="40"/>
      <c r="H58" s="445"/>
      <c r="I58" s="446"/>
      <c r="J58" s="458"/>
      <c r="K58" s="459"/>
    </row>
    <row r="59" spans="1:11" ht="21">
      <c r="A59" s="39"/>
      <c r="B59" s="43"/>
      <c r="C59" s="452"/>
      <c r="D59" s="452"/>
      <c r="E59" s="452"/>
      <c r="F59" s="455"/>
      <c r="G59" s="40"/>
      <c r="H59" s="445"/>
      <c r="I59" s="446"/>
      <c r="J59" s="453" t="s">
        <v>8</v>
      </c>
      <c r="K59" s="454"/>
    </row>
    <row r="60" spans="1:11" ht="21">
      <c r="A60" s="39"/>
      <c r="B60" s="43"/>
      <c r="C60" s="452"/>
      <c r="D60" s="452"/>
      <c r="E60" s="452"/>
      <c r="F60" s="455"/>
      <c r="G60" s="40"/>
      <c r="H60" s="425"/>
      <c r="I60" s="427"/>
      <c r="J60" s="456"/>
      <c r="K60" s="457"/>
    </row>
    <row r="61" spans="1:11" ht="21">
      <c r="A61" s="39"/>
      <c r="B61" s="43"/>
      <c r="C61" s="452"/>
      <c r="D61" s="452"/>
      <c r="E61" s="452"/>
      <c r="F61" s="452"/>
      <c r="G61" s="40"/>
      <c r="H61" s="444"/>
      <c r="I61" s="446"/>
      <c r="J61" s="453"/>
      <c r="K61" s="454"/>
    </row>
    <row r="62" spans="1:11" ht="21">
      <c r="A62" s="39"/>
      <c r="B62" s="43"/>
      <c r="C62" s="452"/>
      <c r="D62" s="452"/>
      <c r="E62" s="452"/>
      <c r="F62" s="452"/>
      <c r="G62" s="44"/>
      <c r="H62" s="426"/>
      <c r="I62" s="427"/>
      <c r="J62" s="453"/>
      <c r="K62" s="454"/>
    </row>
    <row r="63" spans="1:11" ht="21">
      <c r="A63" s="39"/>
      <c r="B63" s="43"/>
      <c r="C63" s="452"/>
      <c r="D63" s="452"/>
      <c r="E63" s="452"/>
      <c r="F63" s="452"/>
      <c r="G63" s="40"/>
      <c r="H63" s="444"/>
      <c r="I63" s="446"/>
      <c r="J63" s="453"/>
      <c r="K63" s="454"/>
    </row>
    <row r="64" spans="1:11" ht="21">
      <c r="A64" s="45"/>
      <c r="B64" s="42"/>
      <c r="C64" s="449"/>
      <c r="D64" s="449"/>
      <c r="E64" s="449"/>
      <c r="F64" s="449"/>
      <c r="G64" s="46"/>
      <c r="H64" s="426"/>
      <c r="I64" s="427"/>
      <c r="J64" s="425"/>
      <c r="K64" s="427"/>
    </row>
    <row r="65" spans="1:11" ht="21">
      <c r="A65" s="45"/>
      <c r="B65" s="43"/>
      <c r="C65" s="444"/>
      <c r="D65" s="444"/>
      <c r="E65" s="444"/>
      <c r="F65" s="446"/>
      <c r="G65" s="47"/>
      <c r="H65" s="450"/>
      <c r="I65" s="451"/>
      <c r="J65" s="445"/>
      <c r="K65" s="446"/>
    </row>
    <row r="66" spans="1:11" ht="21">
      <c r="A66" s="39"/>
      <c r="B66" s="43"/>
      <c r="C66" s="444"/>
      <c r="D66" s="444"/>
      <c r="E66" s="444"/>
      <c r="F66" s="444"/>
      <c r="G66" s="46"/>
      <c r="H66" s="445"/>
      <c r="I66" s="446"/>
      <c r="J66" s="445"/>
      <c r="K66" s="446"/>
    </row>
    <row r="67" spans="1:11" ht="21">
      <c r="A67" s="48"/>
      <c r="B67" s="49"/>
      <c r="C67" s="447"/>
      <c r="D67" s="447"/>
      <c r="E67" s="447"/>
      <c r="F67" s="448"/>
      <c r="G67" s="50"/>
      <c r="H67" s="431"/>
      <c r="I67" s="433"/>
      <c r="J67" s="431"/>
      <c r="K67" s="433"/>
    </row>
    <row r="68" spans="1:11" ht="21.75" thickBot="1">
      <c r="A68" s="437"/>
      <c r="B68" s="437"/>
      <c r="C68" s="437"/>
      <c r="D68" s="437"/>
      <c r="E68" s="437"/>
      <c r="F68" s="437"/>
      <c r="G68" s="438"/>
      <c r="H68" s="439">
        <f>SUM(H45:H67)</f>
        <v>54523.6</v>
      </c>
      <c r="I68" s="440"/>
      <c r="J68" s="439">
        <f>SUM(J45:J67)</f>
        <v>54523.6</v>
      </c>
      <c r="K68" s="440"/>
    </row>
    <row r="69" spans="1:11" ht="21.75" thickTop="1">
      <c r="A69" s="441" t="s">
        <v>175</v>
      </c>
      <c r="B69" s="442"/>
      <c r="C69" s="442"/>
      <c r="D69" s="442"/>
      <c r="E69" s="442"/>
      <c r="F69" s="442"/>
      <c r="G69" s="442"/>
      <c r="H69" s="442"/>
      <c r="I69" s="442"/>
      <c r="J69" s="442"/>
      <c r="K69" s="442"/>
    </row>
    <row r="70" spans="1:11" ht="21">
      <c r="A70" s="443" t="s">
        <v>255</v>
      </c>
      <c r="B70" s="443"/>
      <c r="C70" s="443"/>
      <c r="D70" s="443"/>
      <c r="E70" s="443"/>
      <c r="F70" s="443"/>
      <c r="G70" s="443"/>
      <c r="H70" s="443"/>
      <c r="I70" s="443"/>
      <c r="J70" s="443"/>
      <c r="K70" s="443"/>
    </row>
    <row r="71" spans="1:11" ht="21">
      <c r="A71" s="429" t="s">
        <v>256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</row>
    <row r="72" spans="1:11" ht="21">
      <c r="A72" s="434" t="s">
        <v>165</v>
      </c>
      <c r="B72" s="435"/>
      <c r="C72" s="435"/>
      <c r="D72" s="436"/>
      <c r="E72" s="434" t="s">
        <v>166</v>
      </c>
      <c r="F72" s="435"/>
      <c r="G72" s="435"/>
      <c r="H72" s="436"/>
      <c r="I72" s="434" t="s">
        <v>167</v>
      </c>
      <c r="J72" s="435"/>
      <c r="K72" s="436"/>
    </row>
    <row r="73" spans="1:11" ht="21">
      <c r="A73" s="422" t="s">
        <v>168</v>
      </c>
      <c r="B73" s="423"/>
      <c r="C73" s="423"/>
      <c r="D73" s="424"/>
      <c r="E73" s="425" t="s">
        <v>169</v>
      </c>
      <c r="F73" s="426"/>
      <c r="G73" s="426"/>
      <c r="H73" s="427"/>
      <c r="I73" s="425" t="s">
        <v>170</v>
      </c>
      <c r="J73" s="426"/>
      <c r="K73" s="427"/>
    </row>
    <row r="74" spans="1:11" ht="21">
      <c r="A74" s="422" t="s">
        <v>171</v>
      </c>
      <c r="B74" s="423"/>
      <c r="C74" s="423"/>
      <c r="D74" s="424"/>
      <c r="E74" s="422" t="s">
        <v>180</v>
      </c>
      <c r="F74" s="423"/>
      <c r="G74" s="423"/>
      <c r="H74" s="424"/>
      <c r="I74" s="425" t="s">
        <v>172</v>
      </c>
      <c r="J74" s="426"/>
      <c r="K74" s="427"/>
    </row>
    <row r="75" spans="1:11" ht="21">
      <c r="A75" s="428" t="s">
        <v>173</v>
      </c>
      <c r="B75" s="429"/>
      <c r="C75" s="429"/>
      <c r="D75" s="430"/>
      <c r="E75" s="431" t="s">
        <v>182</v>
      </c>
      <c r="F75" s="432"/>
      <c r="G75" s="432"/>
      <c r="H75" s="433"/>
      <c r="I75" s="431" t="s">
        <v>174</v>
      </c>
      <c r="J75" s="432"/>
      <c r="K75" s="433"/>
    </row>
    <row r="78" spans="1:11" ht="21">
      <c r="A78" s="413" t="s">
        <v>183</v>
      </c>
      <c r="B78" s="413"/>
      <c r="C78" s="413"/>
      <c r="D78" s="413"/>
      <c r="E78" s="413"/>
      <c r="F78" s="413"/>
      <c r="G78" s="413"/>
      <c r="H78" s="413"/>
      <c r="I78" s="413"/>
      <c r="J78" s="413"/>
      <c r="K78" s="413"/>
    </row>
    <row r="79" spans="1:11" ht="21">
      <c r="A79" s="413" t="s">
        <v>178</v>
      </c>
      <c r="B79" s="413"/>
      <c r="C79" s="413"/>
      <c r="D79" s="413"/>
      <c r="E79" s="413"/>
      <c r="F79" s="413"/>
      <c r="G79" s="413"/>
      <c r="H79" s="413"/>
      <c r="I79" s="413"/>
      <c r="J79" s="413"/>
      <c r="K79" s="413"/>
    </row>
    <row r="80" spans="1:11" ht="26.25">
      <c r="A80" s="460" t="s">
        <v>2</v>
      </c>
      <c r="B80" s="460"/>
      <c r="C80" s="460"/>
      <c r="D80" s="460"/>
      <c r="E80" s="460"/>
      <c r="F80" s="460"/>
      <c r="G80" s="460"/>
      <c r="H80" s="460"/>
      <c r="I80" s="460"/>
      <c r="J80" s="460"/>
      <c r="K80" s="460"/>
    </row>
    <row r="81" spans="1:11" ht="21">
      <c r="A81" s="442" t="s">
        <v>163</v>
      </c>
      <c r="B81" s="442"/>
      <c r="C81" s="442"/>
      <c r="D81" s="442"/>
      <c r="E81" s="442"/>
      <c r="F81" s="442"/>
      <c r="G81" s="442"/>
      <c r="H81" s="442"/>
      <c r="I81" s="442"/>
      <c r="J81" s="442"/>
      <c r="K81" s="442"/>
    </row>
    <row r="82" spans="1:11" ht="21">
      <c r="A82" s="461" t="s">
        <v>4</v>
      </c>
      <c r="B82" s="462"/>
      <c r="C82" s="462"/>
      <c r="D82" s="462"/>
      <c r="E82" s="462"/>
      <c r="F82" s="463"/>
      <c r="G82" s="36" t="s">
        <v>5</v>
      </c>
      <c r="H82" s="462" t="s">
        <v>9</v>
      </c>
      <c r="I82" s="463"/>
      <c r="J82" s="461" t="s">
        <v>164</v>
      </c>
      <c r="K82" s="463"/>
    </row>
    <row r="83" spans="1:11" ht="21">
      <c r="A83" s="37" t="s">
        <v>9</v>
      </c>
      <c r="B83" s="475" t="s">
        <v>12</v>
      </c>
      <c r="C83" s="475"/>
      <c r="D83" s="475"/>
      <c r="E83" s="475"/>
      <c r="F83" s="476"/>
      <c r="G83" s="38">
        <v>600</v>
      </c>
      <c r="H83" s="477">
        <v>316000</v>
      </c>
      <c r="I83" s="478"/>
      <c r="J83" s="464"/>
      <c r="K83" s="465"/>
    </row>
    <row r="84" spans="1:11" ht="21">
      <c r="A84" s="39"/>
      <c r="B84" s="452"/>
      <c r="C84" s="466"/>
      <c r="D84" s="466"/>
      <c r="E84" s="466"/>
      <c r="F84" s="467"/>
      <c r="G84" s="40"/>
      <c r="H84" s="458"/>
      <c r="I84" s="459"/>
      <c r="J84" s="453"/>
      <c r="K84" s="454"/>
    </row>
    <row r="85" spans="1:11" ht="21">
      <c r="A85" s="39"/>
      <c r="B85" s="41" t="s">
        <v>10</v>
      </c>
      <c r="C85" s="452" t="s">
        <v>14</v>
      </c>
      <c r="D85" s="452"/>
      <c r="E85" s="452"/>
      <c r="F85" s="455"/>
      <c r="G85" s="40">
        <v>700</v>
      </c>
      <c r="H85" s="445"/>
      <c r="I85" s="446"/>
      <c r="J85" s="458">
        <f>H83</f>
        <v>316000</v>
      </c>
      <c r="K85" s="459"/>
    </row>
    <row r="86" spans="1:11" ht="21">
      <c r="A86" s="39"/>
      <c r="B86" s="42"/>
      <c r="C86" s="452"/>
      <c r="D86" s="452"/>
      <c r="E86" s="452"/>
      <c r="F86" s="455"/>
      <c r="G86" s="40"/>
      <c r="H86" s="445"/>
      <c r="I86" s="446"/>
      <c r="J86" s="458"/>
      <c r="K86" s="459"/>
    </row>
    <row r="87" spans="1:11" ht="21">
      <c r="A87" s="39"/>
      <c r="B87" s="43"/>
      <c r="C87" s="452"/>
      <c r="D87" s="452"/>
      <c r="E87" s="452"/>
      <c r="F87" s="455"/>
      <c r="G87" s="35"/>
      <c r="H87" s="445"/>
      <c r="I87" s="446"/>
      <c r="J87" s="445"/>
      <c r="K87" s="446"/>
    </row>
    <row r="88" spans="1:11" ht="21">
      <c r="A88" s="39"/>
      <c r="B88" s="43"/>
      <c r="C88" s="452"/>
      <c r="D88" s="452"/>
      <c r="E88" s="452"/>
      <c r="F88" s="455"/>
      <c r="G88" s="40"/>
      <c r="H88" s="445"/>
      <c r="I88" s="446"/>
      <c r="J88" s="458"/>
      <c r="K88" s="459"/>
    </row>
    <row r="89" spans="1:11" ht="21">
      <c r="A89" s="39"/>
      <c r="B89" s="43"/>
      <c r="C89" s="452"/>
      <c r="D89" s="452"/>
      <c r="E89" s="452"/>
      <c r="F89" s="455"/>
      <c r="G89" s="40"/>
      <c r="H89" s="445"/>
      <c r="I89" s="446"/>
      <c r="J89" s="453"/>
      <c r="K89" s="454"/>
    </row>
    <row r="90" spans="1:11" ht="21">
      <c r="A90" s="45"/>
      <c r="B90" s="42"/>
      <c r="C90" s="449"/>
      <c r="D90" s="449"/>
      <c r="E90" s="449"/>
      <c r="F90" s="449"/>
      <c r="G90" s="46"/>
      <c r="H90" s="426"/>
      <c r="I90" s="427"/>
      <c r="J90" s="425"/>
      <c r="K90" s="427"/>
    </row>
    <row r="91" spans="1:11" ht="21">
      <c r="A91" s="39"/>
      <c r="B91" s="43"/>
      <c r="C91" s="444"/>
      <c r="D91" s="444"/>
      <c r="E91" s="444"/>
      <c r="F91" s="444"/>
      <c r="G91" s="46"/>
      <c r="H91" s="444"/>
      <c r="I91" s="446"/>
      <c r="J91" s="445"/>
      <c r="K91" s="446"/>
    </row>
    <row r="92" spans="1:11" ht="21">
      <c r="A92" s="39"/>
      <c r="B92" s="43"/>
      <c r="C92" s="444"/>
      <c r="D92" s="444"/>
      <c r="E92" s="444"/>
      <c r="F92" s="444"/>
      <c r="G92" s="46"/>
      <c r="H92" s="444"/>
      <c r="I92" s="446"/>
      <c r="J92" s="445"/>
      <c r="K92" s="446"/>
    </row>
    <row r="93" spans="1:11" ht="21">
      <c r="A93" s="39"/>
      <c r="B93" s="43"/>
      <c r="C93" s="452"/>
      <c r="D93" s="452"/>
      <c r="E93" s="452"/>
      <c r="F93" s="455"/>
      <c r="G93" s="35"/>
      <c r="H93" s="445"/>
      <c r="I93" s="446"/>
      <c r="J93" s="445"/>
      <c r="K93" s="446"/>
    </row>
    <row r="94" spans="1:11" ht="21">
      <c r="A94" s="39"/>
      <c r="B94" s="43"/>
      <c r="C94" s="452"/>
      <c r="D94" s="452"/>
      <c r="E94" s="452"/>
      <c r="F94" s="455"/>
      <c r="G94" s="40"/>
      <c r="H94" s="445"/>
      <c r="I94" s="446"/>
      <c r="J94" s="458"/>
      <c r="K94" s="459"/>
    </row>
    <row r="95" spans="1:11" ht="21">
      <c r="A95" s="39"/>
      <c r="B95" s="43"/>
      <c r="C95" s="452"/>
      <c r="D95" s="452"/>
      <c r="E95" s="452"/>
      <c r="F95" s="455"/>
      <c r="G95" s="40"/>
      <c r="H95" s="445"/>
      <c r="I95" s="446"/>
      <c r="J95" s="453"/>
      <c r="K95" s="454"/>
    </row>
    <row r="96" spans="1:11" ht="21">
      <c r="A96" s="39"/>
      <c r="B96" s="43"/>
      <c r="C96" s="452"/>
      <c r="D96" s="452"/>
      <c r="E96" s="452"/>
      <c r="F96" s="455"/>
      <c r="G96" s="40"/>
      <c r="H96" s="445"/>
      <c r="I96" s="446"/>
      <c r="J96" s="453" t="s">
        <v>8</v>
      </c>
      <c r="K96" s="454"/>
    </row>
    <row r="97" spans="1:11" ht="21">
      <c r="A97" s="39"/>
      <c r="B97" s="43"/>
      <c r="C97" s="452"/>
      <c r="D97" s="452"/>
      <c r="E97" s="452"/>
      <c r="F97" s="455"/>
      <c r="G97" s="40"/>
      <c r="H97" s="425"/>
      <c r="I97" s="427"/>
      <c r="J97" s="456"/>
      <c r="K97" s="457"/>
    </row>
    <row r="98" spans="1:11" ht="21">
      <c r="A98" s="39"/>
      <c r="B98" s="43"/>
      <c r="C98" s="452"/>
      <c r="D98" s="452"/>
      <c r="E98" s="452"/>
      <c r="F98" s="452"/>
      <c r="G98" s="40"/>
      <c r="H98" s="444"/>
      <c r="I98" s="446"/>
      <c r="J98" s="453"/>
      <c r="K98" s="454"/>
    </row>
    <row r="99" spans="1:11" ht="21">
      <c r="A99" s="39"/>
      <c r="B99" s="43"/>
      <c r="C99" s="452"/>
      <c r="D99" s="452"/>
      <c r="E99" s="452"/>
      <c r="F99" s="452"/>
      <c r="G99" s="44"/>
      <c r="H99" s="426"/>
      <c r="I99" s="427"/>
      <c r="J99" s="453"/>
      <c r="K99" s="454"/>
    </row>
    <row r="100" spans="1:11" ht="21">
      <c r="A100" s="39"/>
      <c r="B100" s="43"/>
      <c r="C100" s="452"/>
      <c r="D100" s="452"/>
      <c r="E100" s="452"/>
      <c r="F100" s="452"/>
      <c r="G100" s="40"/>
      <c r="H100" s="444"/>
      <c r="I100" s="446"/>
      <c r="J100" s="453"/>
      <c r="K100" s="454"/>
    </row>
    <row r="101" spans="1:11" ht="21">
      <c r="A101" s="45"/>
      <c r="B101" s="42"/>
      <c r="C101" s="449"/>
      <c r="D101" s="449"/>
      <c r="E101" s="449"/>
      <c r="F101" s="449"/>
      <c r="G101" s="46"/>
      <c r="H101" s="426"/>
      <c r="I101" s="427"/>
      <c r="J101" s="425"/>
      <c r="K101" s="427"/>
    </row>
    <row r="102" spans="1:11" ht="21">
      <c r="A102" s="45"/>
      <c r="B102" s="43"/>
      <c r="C102" s="444"/>
      <c r="D102" s="444"/>
      <c r="E102" s="444"/>
      <c r="F102" s="446"/>
      <c r="G102" s="47"/>
      <c r="H102" s="450"/>
      <c r="I102" s="451"/>
      <c r="J102" s="445"/>
      <c r="K102" s="446"/>
    </row>
    <row r="103" spans="1:11" ht="21">
      <c r="A103" s="39"/>
      <c r="B103" s="43"/>
      <c r="C103" s="444"/>
      <c r="D103" s="444"/>
      <c r="E103" s="444"/>
      <c r="F103" s="444"/>
      <c r="G103" s="46"/>
      <c r="H103" s="445"/>
      <c r="I103" s="446"/>
      <c r="J103" s="445"/>
      <c r="K103" s="446"/>
    </row>
    <row r="104" spans="1:11" ht="21">
      <c r="A104" s="48"/>
      <c r="B104" s="49"/>
      <c r="C104" s="447"/>
      <c r="D104" s="447"/>
      <c r="E104" s="447"/>
      <c r="F104" s="448"/>
      <c r="G104" s="50"/>
      <c r="H104" s="431"/>
      <c r="I104" s="433"/>
      <c r="J104" s="431"/>
      <c r="K104" s="433"/>
    </row>
    <row r="105" spans="1:11" ht="21.75" thickBot="1">
      <c r="A105" s="437"/>
      <c r="B105" s="437"/>
      <c r="C105" s="437"/>
      <c r="D105" s="437"/>
      <c r="E105" s="437"/>
      <c r="F105" s="437"/>
      <c r="G105" s="438"/>
      <c r="H105" s="439">
        <f>SUM(H83:H104)</f>
        <v>316000</v>
      </c>
      <c r="I105" s="440"/>
      <c r="J105" s="439">
        <f>SUM(J83:J104)</f>
        <v>316000</v>
      </c>
      <c r="K105" s="440"/>
    </row>
    <row r="106" spans="1:11" ht="21.75" thickTop="1">
      <c r="A106" s="441" t="s">
        <v>175</v>
      </c>
      <c r="B106" s="442"/>
      <c r="C106" s="442"/>
      <c r="D106" s="442"/>
      <c r="E106" s="442"/>
      <c r="F106" s="442"/>
      <c r="G106" s="442"/>
      <c r="H106" s="442"/>
      <c r="I106" s="442"/>
      <c r="J106" s="442"/>
      <c r="K106" s="442"/>
    </row>
    <row r="107" spans="1:11" ht="21">
      <c r="A107" s="443" t="s">
        <v>210</v>
      </c>
      <c r="B107" s="443"/>
      <c r="C107" s="443"/>
      <c r="D107" s="443"/>
      <c r="E107" s="443"/>
      <c r="F107" s="443"/>
      <c r="G107" s="443"/>
      <c r="H107" s="443"/>
      <c r="I107" s="443"/>
      <c r="J107" s="443"/>
      <c r="K107" s="443"/>
    </row>
    <row r="108" spans="1:11" ht="21">
      <c r="A108" s="51" t="s">
        <v>191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1:11" ht="21">
      <c r="A109" s="429"/>
      <c r="B109" s="429"/>
      <c r="C109" s="429"/>
      <c r="D109" s="429"/>
      <c r="E109" s="429"/>
      <c r="F109" s="429"/>
      <c r="G109" s="429"/>
      <c r="H109" s="429"/>
      <c r="I109" s="429"/>
      <c r="J109" s="429"/>
      <c r="K109" s="429"/>
    </row>
    <row r="110" spans="1:11" ht="21">
      <c r="A110" s="434" t="s">
        <v>165</v>
      </c>
      <c r="B110" s="435"/>
      <c r="C110" s="435"/>
      <c r="D110" s="436"/>
      <c r="E110" s="434" t="s">
        <v>166</v>
      </c>
      <c r="F110" s="435"/>
      <c r="G110" s="435"/>
      <c r="H110" s="436"/>
      <c r="I110" s="434" t="s">
        <v>167</v>
      </c>
      <c r="J110" s="435"/>
      <c r="K110" s="436"/>
    </row>
    <row r="111" spans="1:11" ht="21">
      <c r="A111" s="422" t="s">
        <v>168</v>
      </c>
      <c r="B111" s="423"/>
      <c r="C111" s="423"/>
      <c r="D111" s="424"/>
      <c r="E111" s="425" t="s">
        <v>169</v>
      </c>
      <c r="F111" s="426"/>
      <c r="G111" s="426"/>
      <c r="H111" s="427"/>
      <c r="I111" s="425" t="s">
        <v>170</v>
      </c>
      <c r="J111" s="426"/>
      <c r="K111" s="427"/>
    </row>
    <row r="112" spans="1:11" ht="21">
      <c r="A112" s="422" t="s">
        <v>171</v>
      </c>
      <c r="B112" s="423"/>
      <c r="C112" s="423"/>
      <c r="D112" s="424"/>
      <c r="E112" s="422" t="s">
        <v>180</v>
      </c>
      <c r="F112" s="423"/>
      <c r="G112" s="423"/>
      <c r="H112" s="424"/>
      <c r="I112" s="425" t="s">
        <v>172</v>
      </c>
      <c r="J112" s="426"/>
      <c r="K112" s="427"/>
    </row>
    <row r="113" spans="1:11" ht="21">
      <c r="A113" s="428" t="s">
        <v>173</v>
      </c>
      <c r="B113" s="429"/>
      <c r="C113" s="429"/>
      <c r="D113" s="430"/>
      <c r="E113" s="431" t="s">
        <v>182</v>
      </c>
      <c r="F113" s="432"/>
      <c r="G113" s="432"/>
      <c r="H113" s="433"/>
      <c r="I113" s="431" t="s">
        <v>174</v>
      </c>
      <c r="J113" s="432"/>
      <c r="K113" s="433"/>
    </row>
    <row r="116" spans="1:11" ht="21">
      <c r="A116" s="413" t="s">
        <v>192</v>
      </c>
      <c r="B116" s="413"/>
      <c r="C116" s="413"/>
      <c r="D116" s="413"/>
      <c r="E116" s="413"/>
      <c r="F116" s="413"/>
      <c r="G116" s="413"/>
      <c r="H116" s="413"/>
      <c r="I116" s="413"/>
      <c r="J116" s="413"/>
      <c r="K116" s="413"/>
    </row>
    <row r="117" spans="1:11" ht="21">
      <c r="A117" s="413" t="s">
        <v>178</v>
      </c>
      <c r="B117" s="413"/>
      <c r="C117" s="413"/>
      <c r="D117" s="413"/>
      <c r="E117" s="413"/>
      <c r="F117" s="413"/>
      <c r="G117" s="413"/>
      <c r="H117" s="413"/>
      <c r="I117" s="413"/>
      <c r="J117" s="413"/>
      <c r="K117" s="413"/>
    </row>
    <row r="118" spans="1:11" ht="26.25">
      <c r="A118" s="460" t="s">
        <v>2</v>
      </c>
      <c r="B118" s="460"/>
      <c r="C118" s="460"/>
      <c r="D118" s="460"/>
      <c r="E118" s="460"/>
      <c r="F118" s="460"/>
      <c r="G118" s="460"/>
      <c r="H118" s="460"/>
      <c r="I118" s="460"/>
      <c r="J118" s="460"/>
      <c r="K118" s="460"/>
    </row>
    <row r="119" spans="1:11" ht="21">
      <c r="A119" s="442" t="s">
        <v>163</v>
      </c>
      <c r="B119" s="442"/>
      <c r="C119" s="442"/>
      <c r="D119" s="442"/>
      <c r="E119" s="442"/>
      <c r="F119" s="442"/>
      <c r="G119" s="442"/>
      <c r="H119" s="442"/>
      <c r="I119" s="442"/>
      <c r="J119" s="442"/>
      <c r="K119" s="442"/>
    </row>
    <row r="120" spans="1:11" ht="21">
      <c r="A120" s="461" t="s">
        <v>4</v>
      </c>
      <c r="B120" s="462"/>
      <c r="C120" s="462"/>
      <c r="D120" s="462"/>
      <c r="E120" s="462"/>
      <c r="F120" s="463"/>
      <c r="G120" s="36" t="s">
        <v>5</v>
      </c>
      <c r="H120" s="462" t="s">
        <v>9</v>
      </c>
      <c r="I120" s="463"/>
      <c r="J120" s="461" t="s">
        <v>164</v>
      </c>
      <c r="K120" s="463"/>
    </row>
    <row r="121" spans="1:11" ht="21">
      <c r="A121" s="37" t="s">
        <v>9</v>
      </c>
      <c r="B121" s="475" t="s">
        <v>13</v>
      </c>
      <c r="C121" s="475"/>
      <c r="D121" s="475"/>
      <c r="E121" s="475"/>
      <c r="F121" s="476"/>
      <c r="G121" s="38" t="s">
        <v>83</v>
      </c>
      <c r="H121" s="477">
        <v>26075</v>
      </c>
      <c r="I121" s="478"/>
      <c r="J121" s="464"/>
      <c r="K121" s="465"/>
    </row>
    <row r="122" spans="1:11" ht="21">
      <c r="A122" s="39"/>
      <c r="B122" s="452"/>
      <c r="C122" s="466"/>
      <c r="D122" s="466"/>
      <c r="E122" s="466"/>
      <c r="F122" s="467"/>
      <c r="G122" s="40"/>
      <c r="H122" s="458"/>
      <c r="I122" s="459"/>
      <c r="J122" s="453"/>
      <c r="K122" s="454"/>
    </row>
    <row r="123" spans="1:11" ht="21">
      <c r="A123" s="39"/>
      <c r="B123" s="41" t="s">
        <v>10</v>
      </c>
      <c r="C123" s="452" t="s">
        <v>14</v>
      </c>
      <c r="D123" s="452"/>
      <c r="E123" s="452"/>
      <c r="F123" s="455"/>
      <c r="G123" s="40">
        <v>700</v>
      </c>
      <c r="H123" s="445"/>
      <c r="I123" s="446"/>
      <c r="J123" s="458">
        <f>H121</f>
        <v>26075</v>
      </c>
      <c r="K123" s="459"/>
    </row>
    <row r="124" spans="1:11" ht="21">
      <c r="A124" s="39"/>
      <c r="B124" s="42"/>
      <c r="C124" s="452"/>
      <c r="D124" s="452"/>
      <c r="E124" s="452"/>
      <c r="F124" s="455"/>
      <c r="G124" s="40"/>
      <c r="H124" s="445"/>
      <c r="I124" s="446"/>
      <c r="J124" s="458"/>
      <c r="K124" s="459"/>
    </row>
    <row r="125" spans="1:11" ht="21">
      <c r="A125" s="39"/>
      <c r="B125" s="43"/>
      <c r="C125" s="452"/>
      <c r="D125" s="452"/>
      <c r="E125" s="452"/>
      <c r="F125" s="455"/>
      <c r="G125" s="35"/>
      <c r="H125" s="445"/>
      <c r="I125" s="446"/>
      <c r="J125" s="445"/>
      <c r="K125" s="446"/>
    </row>
    <row r="126" spans="1:11" ht="21">
      <c r="A126" s="39"/>
      <c r="B126" s="43"/>
      <c r="C126" s="452"/>
      <c r="D126" s="452"/>
      <c r="E126" s="452"/>
      <c r="F126" s="455"/>
      <c r="G126" s="40"/>
      <c r="H126" s="445"/>
      <c r="I126" s="446"/>
      <c r="J126" s="458"/>
      <c r="K126" s="459"/>
    </row>
    <row r="127" spans="1:11" ht="21">
      <c r="A127" s="39"/>
      <c r="B127" s="43"/>
      <c r="C127" s="452"/>
      <c r="D127" s="452"/>
      <c r="E127" s="452"/>
      <c r="F127" s="455"/>
      <c r="G127" s="40"/>
      <c r="H127" s="445"/>
      <c r="I127" s="446"/>
      <c r="J127" s="453"/>
      <c r="K127" s="454"/>
    </row>
    <row r="128" spans="1:11" ht="21">
      <c r="A128" s="39"/>
      <c r="B128" s="43"/>
      <c r="C128" s="452"/>
      <c r="D128" s="452"/>
      <c r="E128" s="452"/>
      <c r="F128" s="452"/>
      <c r="G128" s="40"/>
      <c r="H128" s="444"/>
      <c r="I128" s="446"/>
      <c r="J128" s="453"/>
      <c r="K128" s="454"/>
    </row>
    <row r="129" spans="1:11" ht="21">
      <c r="A129" s="45"/>
      <c r="B129" s="42"/>
      <c r="C129" s="449"/>
      <c r="D129" s="449"/>
      <c r="E129" s="449"/>
      <c r="F129" s="449"/>
      <c r="G129" s="46"/>
      <c r="H129" s="445"/>
      <c r="I129" s="446"/>
      <c r="J129" s="445"/>
      <c r="K129" s="446"/>
    </row>
    <row r="130" spans="1:11" ht="21">
      <c r="A130" s="45"/>
      <c r="B130" s="42"/>
      <c r="C130" s="449"/>
      <c r="D130" s="449"/>
      <c r="E130" s="449"/>
      <c r="F130" s="449"/>
      <c r="G130" s="46"/>
      <c r="H130" s="426"/>
      <c r="I130" s="427"/>
      <c r="J130" s="425"/>
      <c r="K130" s="427"/>
    </row>
    <row r="131" spans="1:11" ht="21">
      <c r="A131" s="39"/>
      <c r="B131" s="43"/>
      <c r="C131" s="444"/>
      <c r="D131" s="444"/>
      <c r="E131" s="444"/>
      <c r="F131" s="444"/>
      <c r="G131" s="46"/>
      <c r="H131" s="444"/>
      <c r="I131" s="446"/>
      <c r="J131" s="445"/>
      <c r="K131" s="446"/>
    </row>
    <row r="132" spans="1:11" ht="21">
      <c r="A132" s="39"/>
      <c r="B132" s="43"/>
      <c r="C132" s="452"/>
      <c r="D132" s="452"/>
      <c r="E132" s="452"/>
      <c r="F132" s="455"/>
      <c r="G132" s="35"/>
      <c r="H132" s="445"/>
      <c r="I132" s="446"/>
      <c r="J132" s="445"/>
      <c r="K132" s="446"/>
    </row>
    <row r="133" spans="1:11" ht="21">
      <c r="A133" s="39"/>
      <c r="B133" s="43"/>
      <c r="C133" s="452"/>
      <c r="D133" s="452"/>
      <c r="E133" s="452"/>
      <c r="F133" s="455"/>
      <c r="G133" s="40"/>
      <c r="H133" s="445"/>
      <c r="I133" s="446"/>
      <c r="J133" s="458"/>
      <c r="K133" s="459"/>
    </row>
    <row r="134" spans="1:11" ht="21">
      <c r="A134" s="39"/>
      <c r="B134" s="43"/>
      <c r="C134" s="452"/>
      <c r="D134" s="452"/>
      <c r="E134" s="452"/>
      <c r="F134" s="455"/>
      <c r="G134" s="40"/>
      <c r="H134" s="445"/>
      <c r="I134" s="446"/>
      <c r="J134" s="453"/>
      <c r="K134" s="454"/>
    </row>
    <row r="135" spans="1:11" ht="21">
      <c r="A135" s="39"/>
      <c r="B135" s="43"/>
      <c r="C135" s="452"/>
      <c r="D135" s="452"/>
      <c r="E135" s="452"/>
      <c r="F135" s="455"/>
      <c r="G135" s="40"/>
      <c r="H135" s="445"/>
      <c r="I135" s="446"/>
      <c r="J135" s="453" t="s">
        <v>8</v>
      </c>
      <c r="K135" s="454"/>
    </row>
    <row r="136" spans="1:11" ht="21">
      <c r="A136" s="39"/>
      <c r="B136" s="43"/>
      <c r="C136" s="452"/>
      <c r="D136" s="452"/>
      <c r="E136" s="452"/>
      <c r="F136" s="455"/>
      <c r="G136" s="40"/>
      <c r="H136" s="425"/>
      <c r="I136" s="427"/>
      <c r="J136" s="456"/>
      <c r="K136" s="457"/>
    </row>
    <row r="137" spans="1:11" ht="21">
      <c r="A137" s="39"/>
      <c r="B137" s="43"/>
      <c r="C137" s="452"/>
      <c r="D137" s="452"/>
      <c r="E137" s="452"/>
      <c r="F137" s="452"/>
      <c r="G137" s="40"/>
      <c r="H137" s="444"/>
      <c r="I137" s="446"/>
      <c r="J137" s="453"/>
      <c r="K137" s="454"/>
    </row>
    <row r="138" spans="1:11" ht="21">
      <c r="A138" s="39"/>
      <c r="B138" s="43"/>
      <c r="C138" s="452"/>
      <c r="D138" s="452"/>
      <c r="E138" s="452"/>
      <c r="F138" s="452"/>
      <c r="G138" s="44"/>
      <c r="H138" s="426"/>
      <c r="I138" s="427"/>
      <c r="J138" s="453"/>
      <c r="K138" s="454"/>
    </row>
    <row r="139" spans="1:11" ht="21">
      <c r="A139" s="39"/>
      <c r="B139" s="43"/>
      <c r="C139" s="452"/>
      <c r="D139" s="452"/>
      <c r="E139" s="452"/>
      <c r="F139" s="452"/>
      <c r="G139" s="40"/>
      <c r="H139" s="444"/>
      <c r="I139" s="446"/>
      <c r="J139" s="453"/>
      <c r="K139" s="454"/>
    </row>
    <row r="140" spans="1:11" ht="21">
      <c r="A140" s="45"/>
      <c r="B140" s="42"/>
      <c r="C140" s="449"/>
      <c r="D140" s="449"/>
      <c r="E140" s="449"/>
      <c r="F140" s="449"/>
      <c r="G140" s="46"/>
      <c r="H140" s="426"/>
      <c r="I140" s="427"/>
      <c r="J140" s="425"/>
      <c r="K140" s="427"/>
    </row>
    <row r="141" spans="1:11" ht="21">
      <c r="A141" s="45"/>
      <c r="B141" s="43"/>
      <c r="C141" s="444"/>
      <c r="D141" s="444"/>
      <c r="E141" s="444"/>
      <c r="F141" s="446"/>
      <c r="G141" s="47"/>
      <c r="H141" s="450"/>
      <c r="I141" s="451"/>
      <c r="J141" s="445"/>
      <c r="K141" s="446"/>
    </row>
    <row r="142" spans="1:11" ht="21">
      <c r="A142" s="39"/>
      <c r="B142" s="43"/>
      <c r="C142" s="444"/>
      <c r="D142" s="444"/>
      <c r="E142" s="444"/>
      <c r="F142" s="444"/>
      <c r="G142" s="46"/>
      <c r="H142" s="445"/>
      <c r="I142" s="446"/>
      <c r="J142" s="445"/>
      <c r="K142" s="446"/>
    </row>
    <row r="143" spans="1:11" ht="21">
      <c r="A143" s="48"/>
      <c r="B143" s="49"/>
      <c r="C143" s="447"/>
      <c r="D143" s="447"/>
      <c r="E143" s="447"/>
      <c r="F143" s="448"/>
      <c r="G143" s="50"/>
      <c r="H143" s="431"/>
      <c r="I143" s="433"/>
      <c r="J143" s="431"/>
      <c r="K143" s="433"/>
    </row>
    <row r="144" spans="1:11" ht="21.75" thickBot="1">
      <c r="A144" s="437"/>
      <c r="B144" s="437"/>
      <c r="C144" s="437"/>
      <c r="D144" s="437"/>
      <c r="E144" s="437"/>
      <c r="F144" s="437"/>
      <c r="G144" s="438"/>
      <c r="H144" s="439">
        <f>SUM(H121:H143)</f>
        <v>26075</v>
      </c>
      <c r="I144" s="440"/>
      <c r="J144" s="439">
        <f>SUM(J121:J143)</f>
        <v>26075</v>
      </c>
      <c r="K144" s="440"/>
    </row>
    <row r="145" spans="1:11" ht="21.75" thickTop="1">
      <c r="A145" s="441" t="s">
        <v>175</v>
      </c>
      <c r="B145" s="442"/>
      <c r="C145" s="442"/>
      <c r="D145" s="442"/>
      <c r="E145" s="442"/>
      <c r="F145" s="442"/>
      <c r="G145" s="442"/>
      <c r="H145" s="442"/>
      <c r="I145" s="442"/>
      <c r="J145" s="442"/>
      <c r="K145" s="442"/>
    </row>
    <row r="146" spans="1:11" ht="21">
      <c r="A146" s="443" t="s">
        <v>209</v>
      </c>
      <c r="B146" s="443"/>
      <c r="C146" s="443"/>
      <c r="D146" s="443"/>
      <c r="E146" s="443"/>
      <c r="F146" s="443"/>
      <c r="G146" s="443"/>
      <c r="H146" s="443"/>
      <c r="I146" s="443"/>
      <c r="J146" s="443"/>
      <c r="K146" s="443"/>
    </row>
    <row r="147" spans="1:11" ht="21">
      <c r="A147" s="429"/>
      <c r="B147" s="429"/>
      <c r="C147" s="429"/>
      <c r="D147" s="429"/>
      <c r="E147" s="429"/>
      <c r="F147" s="429"/>
      <c r="G147" s="429"/>
      <c r="H147" s="429"/>
      <c r="I147" s="429"/>
      <c r="J147" s="429"/>
      <c r="K147" s="429"/>
    </row>
    <row r="148" spans="1:11" ht="21">
      <c r="A148" s="434" t="s">
        <v>165</v>
      </c>
      <c r="B148" s="435"/>
      <c r="C148" s="435"/>
      <c r="D148" s="436"/>
      <c r="E148" s="434" t="s">
        <v>166</v>
      </c>
      <c r="F148" s="435"/>
      <c r="G148" s="435"/>
      <c r="H148" s="436"/>
      <c r="I148" s="434" t="s">
        <v>167</v>
      </c>
      <c r="J148" s="435"/>
      <c r="K148" s="436"/>
    </row>
    <row r="149" spans="1:11" ht="21">
      <c r="A149" s="422" t="s">
        <v>168</v>
      </c>
      <c r="B149" s="423"/>
      <c r="C149" s="423"/>
      <c r="D149" s="424"/>
      <c r="E149" s="425" t="s">
        <v>169</v>
      </c>
      <c r="F149" s="426"/>
      <c r="G149" s="426"/>
      <c r="H149" s="427"/>
      <c r="I149" s="425" t="s">
        <v>170</v>
      </c>
      <c r="J149" s="426"/>
      <c r="K149" s="427"/>
    </row>
    <row r="150" spans="1:11" ht="21">
      <c r="A150" s="422" t="s">
        <v>171</v>
      </c>
      <c r="B150" s="423"/>
      <c r="C150" s="423"/>
      <c r="D150" s="424"/>
      <c r="E150" s="422" t="s">
        <v>180</v>
      </c>
      <c r="F150" s="423"/>
      <c r="G150" s="423"/>
      <c r="H150" s="424"/>
      <c r="I150" s="425" t="s">
        <v>172</v>
      </c>
      <c r="J150" s="426"/>
      <c r="K150" s="427"/>
    </row>
    <row r="151" spans="1:11" ht="21">
      <c r="A151" s="428" t="s">
        <v>173</v>
      </c>
      <c r="B151" s="429"/>
      <c r="C151" s="429"/>
      <c r="D151" s="430"/>
      <c r="E151" s="431" t="s">
        <v>182</v>
      </c>
      <c r="F151" s="432"/>
      <c r="G151" s="432"/>
      <c r="H151" s="433"/>
      <c r="I151" s="431" t="s">
        <v>174</v>
      </c>
      <c r="J151" s="432"/>
      <c r="K151" s="433"/>
    </row>
    <row r="153" spans="1:11" ht="21">
      <c r="A153" s="413" t="s">
        <v>193</v>
      </c>
      <c r="B153" s="413"/>
      <c r="C153" s="413"/>
      <c r="D153" s="413"/>
      <c r="E153" s="413"/>
      <c r="F153" s="413"/>
      <c r="G153" s="413"/>
      <c r="H153" s="413"/>
      <c r="I153" s="413"/>
      <c r="J153" s="413"/>
      <c r="K153" s="413"/>
    </row>
    <row r="154" spans="1:11" ht="21">
      <c r="A154" s="413" t="s">
        <v>178</v>
      </c>
      <c r="B154" s="413"/>
      <c r="C154" s="413"/>
      <c r="D154" s="413"/>
      <c r="E154" s="413"/>
      <c r="F154" s="413"/>
      <c r="G154" s="413"/>
      <c r="H154" s="413"/>
      <c r="I154" s="413"/>
      <c r="J154" s="413"/>
      <c r="K154" s="413"/>
    </row>
    <row r="155" spans="1:11" ht="26.25">
      <c r="A155" s="460" t="s">
        <v>2</v>
      </c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</row>
    <row r="156" spans="1:11" ht="21">
      <c r="A156" s="479" t="s">
        <v>163</v>
      </c>
      <c r="B156" s="479"/>
      <c r="C156" s="479"/>
      <c r="D156" s="479"/>
      <c r="E156" s="479"/>
      <c r="F156" s="479"/>
      <c r="G156" s="479"/>
      <c r="H156" s="479"/>
      <c r="I156" s="479"/>
      <c r="J156" s="479"/>
      <c r="K156" s="479"/>
    </row>
    <row r="157" spans="1:11" ht="21">
      <c r="A157" s="461" t="s">
        <v>4</v>
      </c>
      <c r="B157" s="462"/>
      <c r="C157" s="462"/>
      <c r="D157" s="462"/>
      <c r="E157" s="462"/>
      <c r="F157" s="463"/>
      <c r="G157" s="36" t="s">
        <v>5</v>
      </c>
      <c r="H157" s="461" t="s">
        <v>9</v>
      </c>
      <c r="I157" s="463"/>
      <c r="J157" s="461" t="s">
        <v>164</v>
      </c>
      <c r="K157" s="463"/>
    </row>
    <row r="158" spans="1:11" ht="21">
      <c r="A158" s="37" t="s">
        <v>9</v>
      </c>
      <c r="B158" s="475" t="s">
        <v>24</v>
      </c>
      <c r="C158" s="475"/>
      <c r="D158" s="475"/>
      <c r="E158" s="475"/>
      <c r="F158" s="476"/>
      <c r="G158" s="38">
        <v>500</v>
      </c>
      <c r="H158" s="477">
        <v>2436500</v>
      </c>
      <c r="I158" s="478"/>
      <c r="J158" s="464"/>
      <c r="K158" s="465"/>
    </row>
    <row r="159" spans="1:11" ht="21">
      <c r="A159" s="39"/>
      <c r="B159" s="452"/>
      <c r="C159" s="452"/>
      <c r="D159" s="452"/>
      <c r="E159" s="452"/>
      <c r="F159" s="455"/>
      <c r="G159" s="40"/>
      <c r="H159" s="458"/>
      <c r="I159" s="459"/>
      <c r="J159" s="453"/>
      <c r="K159" s="454"/>
    </row>
    <row r="160" spans="1:11" ht="21">
      <c r="A160" s="39"/>
      <c r="B160" s="41" t="s">
        <v>10</v>
      </c>
      <c r="C160" s="452" t="s">
        <v>12</v>
      </c>
      <c r="D160" s="452"/>
      <c r="E160" s="452"/>
      <c r="F160" s="455"/>
      <c r="G160" s="40">
        <v>600</v>
      </c>
      <c r="H160" s="445"/>
      <c r="I160" s="446"/>
      <c r="J160" s="458">
        <f>H158</f>
        <v>2436500</v>
      </c>
      <c r="K160" s="459"/>
    </row>
    <row r="161" spans="1:11" ht="21">
      <c r="A161" s="39"/>
      <c r="B161" s="42"/>
      <c r="C161" s="452"/>
      <c r="D161" s="452"/>
      <c r="E161" s="452"/>
      <c r="F161" s="455"/>
      <c r="G161" s="40"/>
      <c r="H161" s="445"/>
      <c r="I161" s="446"/>
      <c r="J161" s="458"/>
      <c r="K161" s="459"/>
    </row>
    <row r="162" spans="1:11" ht="21">
      <c r="A162" s="39"/>
      <c r="B162" s="43"/>
      <c r="C162" s="452"/>
      <c r="D162" s="452"/>
      <c r="E162" s="452"/>
      <c r="F162" s="455"/>
      <c r="G162" s="35"/>
      <c r="H162" s="445"/>
      <c r="I162" s="446"/>
      <c r="J162" s="445"/>
      <c r="K162" s="446"/>
    </row>
    <row r="163" spans="1:11" ht="21">
      <c r="A163" s="39"/>
      <c r="B163" s="43"/>
      <c r="C163" s="452"/>
      <c r="D163" s="452"/>
      <c r="E163" s="452"/>
      <c r="F163" s="455"/>
      <c r="G163" s="40"/>
      <c r="H163" s="445"/>
      <c r="I163" s="446"/>
      <c r="J163" s="458"/>
      <c r="K163" s="459"/>
    </row>
    <row r="164" spans="1:11" ht="21">
      <c r="A164" s="39"/>
      <c r="B164" s="43"/>
      <c r="C164" s="452"/>
      <c r="D164" s="452"/>
      <c r="E164" s="452"/>
      <c r="F164" s="455"/>
      <c r="G164" s="40"/>
      <c r="H164" s="445"/>
      <c r="I164" s="446"/>
      <c r="J164" s="453"/>
      <c r="K164" s="454"/>
    </row>
    <row r="165" spans="1:11" ht="21">
      <c r="A165" s="39"/>
      <c r="B165" s="43"/>
      <c r="C165" s="452"/>
      <c r="D165" s="452"/>
      <c r="E165" s="452"/>
      <c r="F165" s="455"/>
      <c r="G165" s="40"/>
      <c r="H165" s="445"/>
      <c r="I165" s="446"/>
      <c r="J165" s="456"/>
      <c r="K165" s="486"/>
    </row>
    <row r="166" spans="1:11" ht="21">
      <c r="A166" s="39"/>
      <c r="B166" s="43"/>
      <c r="C166" s="452"/>
      <c r="D166" s="452"/>
      <c r="E166" s="452"/>
      <c r="F166" s="455"/>
      <c r="G166" s="40"/>
      <c r="H166" s="445"/>
      <c r="I166" s="446"/>
      <c r="J166" s="456"/>
      <c r="K166" s="486"/>
    </row>
    <row r="167" spans="1:11" ht="21">
      <c r="A167" s="39"/>
      <c r="B167" s="43"/>
      <c r="C167" s="452"/>
      <c r="D167" s="452"/>
      <c r="E167" s="452"/>
      <c r="F167" s="455"/>
      <c r="G167" s="40"/>
      <c r="H167" s="445"/>
      <c r="I167" s="446"/>
      <c r="J167" s="453"/>
      <c r="K167" s="454"/>
    </row>
    <row r="168" spans="1:11" ht="21">
      <c r="A168" s="39"/>
      <c r="B168" s="43"/>
      <c r="C168" s="452"/>
      <c r="D168" s="452"/>
      <c r="E168" s="452"/>
      <c r="F168" s="455"/>
      <c r="G168" s="44"/>
      <c r="H168" s="445"/>
      <c r="I168" s="446"/>
      <c r="J168" s="453"/>
      <c r="K168" s="454"/>
    </row>
    <row r="169" spans="1:11" ht="21">
      <c r="A169" s="39"/>
      <c r="B169" s="43"/>
      <c r="C169" s="452"/>
      <c r="D169" s="452"/>
      <c r="E169" s="452"/>
      <c r="F169" s="455"/>
      <c r="G169" s="40"/>
      <c r="H169" s="445"/>
      <c r="I169" s="446"/>
      <c r="J169" s="453"/>
      <c r="K169" s="454"/>
    </row>
    <row r="170" spans="1:11" ht="21">
      <c r="A170" s="45"/>
      <c r="B170" s="42"/>
      <c r="C170" s="59"/>
      <c r="D170" s="59"/>
      <c r="E170" s="59"/>
      <c r="F170" s="194"/>
      <c r="G170" s="40"/>
      <c r="H170" s="195"/>
      <c r="I170" s="196"/>
      <c r="J170" s="60"/>
      <c r="K170" s="61"/>
    </row>
    <row r="171" spans="1:11" ht="21">
      <c r="A171" s="45"/>
      <c r="B171" s="42"/>
      <c r="C171" s="59"/>
      <c r="D171" s="59"/>
      <c r="E171" s="59"/>
      <c r="F171" s="194"/>
      <c r="G171" s="40"/>
      <c r="H171" s="195"/>
      <c r="I171" s="196"/>
      <c r="J171" s="60"/>
      <c r="K171" s="61"/>
    </row>
    <row r="172" spans="1:11" ht="21">
      <c r="A172" s="45"/>
      <c r="B172" s="42"/>
      <c r="C172" s="444"/>
      <c r="D172" s="444"/>
      <c r="E172" s="444"/>
      <c r="F172" s="446"/>
      <c r="G172" s="46"/>
      <c r="H172" s="473"/>
      <c r="I172" s="474"/>
      <c r="J172" s="445"/>
      <c r="K172" s="446"/>
    </row>
    <row r="173" spans="1:11" ht="21">
      <c r="A173" s="45"/>
      <c r="B173" s="43"/>
      <c r="C173" s="444"/>
      <c r="D173" s="444"/>
      <c r="E173" s="444"/>
      <c r="F173" s="446"/>
      <c r="G173" s="47"/>
      <c r="H173" s="450"/>
      <c r="I173" s="451"/>
      <c r="J173" s="445"/>
      <c r="K173" s="446"/>
    </row>
    <row r="174" spans="1:11" ht="21">
      <c r="A174" s="39"/>
      <c r="B174" s="43"/>
      <c r="C174" s="444"/>
      <c r="D174" s="444"/>
      <c r="E174" s="444"/>
      <c r="F174" s="446"/>
      <c r="G174" s="46"/>
      <c r="H174" s="445"/>
      <c r="I174" s="446"/>
      <c r="J174" s="445"/>
      <c r="K174" s="446"/>
    </row>
    <row r="175" spans="1:11" ht="21">
      <c r="A175" s="48"/>
      <c r="B175" s="49"/>
      <c r="C175" s="468"/>
      <c r="D175" s="468"/>
      <c r="E175" s="468"/>
      <c r="F175" s="469"/>
      <c r="G175" s="50"/>
      <c r="H175" s="470"/>
      <c r="I175" s="471"/>
      <c r="J175" s="470"/>
      <c r="K175" s="471"/>
    </row>
    <row r="176" spans="1:11" ht="21.75" thickBot="1">
      <c r="A176" s="437"/>
      <c r="B176" s="437"/>
      <c r="C176" s="437"/>
      <c r="D176" s="437"/>
      <c r="E176" s="437"/>
      <c r="F176" s="437"/>
      <c r="G176" s="438"/>
      <c r="H176" s="439">
        <f>SUM(H158:H175)</f>
        <v>2436500</v>
      </c>
      <c r="I176" s="472"/>
      <c r="J176" s="439">
        <f>SUM(J158:J175)</f>
        <v>2436500</v>
      </c>
      <c r="K176" s="472"/>
    </row>
    <row r="177" spans="1:11" ht="21.75" thickTop="1">
      <c r="A177" s="441" t="s">
        <v>175</v>
      </c>
      <c r="B177" s="441"/>
      <c r="C177" s="441"/>
      <c r="D177" s="441"/>
      <c r="E177" s="441"/>
      <c r="F177" s="441"/>
      <c r="G177" s="441"/>
      <c r="H177" s="441"/>
      <c r="I177" s="441"/>
      <c r="J177" s="441"/>
      <c r="K177" s="441"/>
    </row>
    <row r="178" spans="1:11" ht="21">
      <c r="A178" s="443" t="s">
        <v>208</v>
      </c>
      <c r="B178" s="443"/>
      <c r="C178" s="443"/>
      <c r="D178" s="443"/>
      <c r="E178" s="443"/>
      <c r="F178" s="443"/>
      <c r="G178" s="443"/>
      <c r="H178" s="443"/>
      <c r="I178" s="443"/>
      <c r="J178" s="443"/>
      <c r="K178" s="443"/>
    </row>
    <row r="179" spans="1:11" ht="21">
      <c r="A179" s="51" t="s">
        <v>184</v>
      </c>
      <c r="B179" s="51"/>
      <c r="C179" s="51"/>
      <c r="D179" s="51"/>
      <c r="E179" s="51"/>
      <c r="F179" s="51"/>
      <c r="G179" s="51"/>
      <c r="H179" s="51"/>
      <c r="I179" s="51"/>
      <c r="J179" s="51"/>
      <c r="K179" s="51"/>
    </row>
    <row r="180" spans="1:11" ht="21">
      <c r="A180" s="51" t="s">
        <v>185</v>
      </c>
      <c r="B180" s="51"/>
      <c r="C180" s="51"/>
      <c r="D180" s="51"/>
      <c r="E180" s="51"/>
      <c r="F180" s="51"/>
      <c r="G180" s="51"/>
      <c r="H180" s="51"/>
      <c r="I180" s="51"/>
      <c r="J180" s="51"/>
      <c r="K180" s="51"/>
    </row>
    <row r="181" spans="1:11" ht="21">
      <c r="A181" s="51" t="s">
        <v>186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</row>
    <row r="182" spans="1:11" ht="21">
      <c r="A182" s="51" t="s">
        <v>189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</row>
    <row r="183" spans="1:11" ht="21">
      <c r="A183" s="51" t="s">
        <v>187</v>
      </c>
      <c r="B183" s="51"/>
      <c r="C183" s="51"/>
      <c r="D183" s="51"/>
      <c r="E183" s="51"/>
      <c r="F183" s="51"/>
      <c r="G183" s="51"/>
      <c r="H183" s="51"/>
      <c r="I183" s="51"/>
      <c r="J183" s="51"/>
      <c r="K183" s="51"/>
    </row>
    <row r="184" spans="1:11" ht="21">
      <c r="A184" s="51" t="s">
        <v>190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</row>
    <row r="185" spans="1:11" ht="21">
      <c r="A185" s="51" t="s">
        <v>188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</row>
    <row r="186" spans="1:11" ht="21">
      <c r="A186" s="429"/>
      <c r="B186" s="429"/>
      <c r="C186" s="429"/>
      <c r="D186" s="429"/>
      <c r="E186" s="429"/>
      <c r="F186" s="429"/>
      <c r="G186" s="429"/>
      <c r="H186" s="429"/>
      <c r="I186" s="429"/>
      <c r="J186" s="429"/>
      <c r="K186" s="429"/>
    </row>
    <row r="187" spans="1:11" ht="21">
      <c r="A187" s="434" t="s">
        <v>165</v>
      </c>
      <c r="B187" s="435"/>
      <c r="C187" s="435"/>
      <c r="D187" s="436"/>
      <c r="E187" s="434" t="s">
        <v>166</v>
      </c>
      <c r="F187" s="435"/>
      <c r="G187" s="435"/>
      <c r="H187" s="436"/>
      <c r="I187" s="434" t="s">
        <v>167</v>
      </c>
      <c r="J187" s="435"/>
      <c r="K187" s="436"/>
    </row>
    <row r="188" spans="1:11" ht="21">
      <c r="A188" s="422" t="s">
        <v>168</v>
      </c>
      <c r="B188" s="423"/>
      <c r="C188" s="423"/>
      <c r="D188" s="424"/>
      <c r="E188" s="425" t="s">
        <v>169</v>
      </c>
      <c r="F188" s="426"/>
      <c r="G188" s="426"/>
      <c r="H188" s="427"/>
      <c r="I188" s="425" t="s">
        <v>170</v>
      </c>
      <c r="J188" s="426"/>
      <c r="K188" s="427"/>
    </row>
    <row r="189" spans="1:11" ht="21">
      <c r="A189" s="422" t="s">
        <v>171</v>
      </c>
      <c r="B189" s="423"/>
      <c r="C189" s="423"/>
      <c r="D189" s="424"/>
      <c r="E189" s="422" t="s">
        <v>180</v>
      </c>
      <c r="F189" s="423"/>
      <c r="G189" s="423"/>
      <c r="H189" s="424"/>
      <c r="I189" s="425" t="s">
        <v>172</v>
      </c>
      <c r="J189" s="426"/>
      <c r="K189" s="427"/>
    </row>
    <row r="190" spans="1:11" ht="21">
      <c r="A190" s="428" t="s">
        <v>173</v>
      </c>
      <c r="B190" s="429"/>
      <c r="C190" s="429"/>
      <c r="D190" s="430"/>
      <c r="E190" s="431" t="s">
        <v>182</v>
      </c>
      <c r="F190" s="432"/>
      <c r="G190" s="432"/>
      <c r="H190" s="433"/>
      <c r="I190" s="431" t="s">
        <v>174</v>
      </c>
      <c r="J190" s="432"/>
      <c r="K190" s="433"/>
    </row>
    <row r="191" spans="1:11" ht="21">
      <c r="A191" s="57"/>
      <c r="B191" s="57"/>
      <c r="C191" s="57"/>
      <c r="D191" s="57"/>
      <c r="E191" s="58"/>
      <c r="F191" s="58"/>
      <c r="G191" s="58"/>
      <c r="H191" s="58"/>
      <c r="I191" s="58"/>
      <c r="J191" s="58"/>
      <c r="K191" s="58"/>
    </row>
    <row r="192" spans="1:11" ht="21">
      <c r="A192" s="413" t="s">
        <v>194</v>
      </c>
      <c r="B192" s="413"/>
      <c r="C192" s="413"/>
      <c r="D192" s="413"/>
      <c r="E192" s="413"/>
      <c r="F192" s="413"/>
      <c r="G192" s="413"/>
      <c r="H192" s="413"/>
      <c r="I192" s="413"/>
      <c r="J192" s="413"/>
      <c r="K192" s="413"/>
    </row>
    <row r="193" spans="1:11" ht="21">
      <c r="A193" s="413" t="s">
        <v>178</v>
      </c>
      <c r="B193" s="413"/>
      <c r="C193" s="413"/>
      <c r="D193" s="413"/>
      <c r="E193" s="413"/>
      <c r="F193" s="413"/>
      <c r="G193" s="413"/>
      <c r="H193" s="413"/>
      <c r="I193" s="413"/>
      <c r="J193" s="413"/>
      <c r="K193" s="413"/>
    </row>
    <row r="194" spans="1:11" ht="26.25">
      <c r="A194" s="460" t="s">
        <v>2</v>
      </c>
      <c r="B194" s="460"/>
      <c r="C194" s="460"/>
      <c r="D194" s="460"/>
      <c r="E194" s="460"/>
      <c r="F194" s="460"/>
      <c r="G194" s="460"/>
      <c r="H194" s="460"/>
      <c r="I194" s="460"/>
      <c r="J194" s="460"/>
      <c r="K194" s="460"/>
    </row>
    <row r="195" spans="1:11" ht="21">
      <c r="A195" s="442" t="s">
        <v>163</v>
      </c>
      <c r="B195" s="442"/>
      <c r="C195" s="442"/>
      <c r="D195" s="442"/>
      <c r="E195" s="442"/>
      <c r="F195" s="442"/>
      <c r="G195" s="442"/>
      <c r="H195" s="442"/>
      <c r="I195" s="442"/>
      <c r="J195" s="442"/>
      <c r="K195" s="442"/>
    </row>
    <row r="196" spans="1:11" ht="21">
      <c r="A196" s="461" t="s">
        <v>4</v>
      </c>
      <c r="B196" s="462"/>
      <c r="C196" s="462"/>
      <c r="D196" s="462"/>
      <c r="E196" s="462"/>
      <c r="F196" s="463"/>
      <c r="G196" s="36" t="s">
        <v>5</v>
      </c>
      <c r="H196" s="462" t="s">
        <v>9</v>
      </c>
      <c r="I196" s="463"/>
      <c r="J196" s="461" t="s">
        <v>164</v>
      </c>
      <c r="K196" s="463"/>
    </row>
    <row r="197" spans="1:11" ht="21">
      <c r="A197" s="37" t="s">
        <v>9</v>
      </c>
      <c r="B197" s="475" t="s">
        <v>195</v>
      </c>
      <c r="C197" s="475"/>
      <c r="D197" s="475"/>
      <c r="E197" s="475"/>
      <c r="F197" s="476"/>
      <c r="G197" s="38">
        <v>821</v>
      </c>
      <c r="H197" s="477">
        <v>32851043.8</v>
      </c>
      <c r="I197" s="478"/>
      <c r="J197" s="464"/>
      <c r="K197" s="465"/>
    </row>
    <row r="198" spans="1:11" ht="21">
      <c r="A198" s="39"/>
      <c r="B198" s="452"/>
      <c r="C198" s="466"/>
      <c r="D198" s="466"/>
      <c r="E198" s="466"/>
      <c r="F198" s="467"/>
      <c r="G198" s="40"/>
      <c r="H198" s="458"/>
      <c r="I198" s="459"/>
      <c r="J198" s="453"/>
      <c r="K198" s="454"/>
    </row>
    <row r="199" spans="1:11" ht="21">
      <c r="A199" s="39"/>
      <c r="B199" s="41" t="s">
        <v>10</v>
      </c>
      <c r="C199" s="452" t="s">
        <v>16</v>
      </c>
      <c r="D199" s="452"/>
      <c r="E199" s="452"/>
      <c r="F199" s="455"/>
      <c r="G199" s="52" t="s">
        <v>196</v>
      </c>
      <c r="H199" s="445"/>
      <c r="I199" s="446"/>
      <c r="J199" s="458">
        <v>540906.06</v>
      </c>
      <c r="K199" s="459"/>
    </row>
    <row r="200" spans="1:11" ht="21">
      <c r="A200" s="39"/>
      <c r="B200" s="42"/>
      <c r="C200" s="452" t="s">
        <v>16</v>
      </c>
      <c r="D200" s="452"/>
      <c r="E200" s="452"/>
      <c r="F200" s="455"/>
      <c r="G200" s="53" t="s">
        <v>197</v>
      </c>
      <c r="H200" s="445"/>
      <c r="I200" s="446"/>
      <c r="J200" s="458">
        <v>6047610</v>
      </c>
      <c r="K200" s="459"/>
    </row>
    <row r="201" spans="1:11" ht="21">
      <c r="A201" s="39"/>
      <c r="B201" s="43"/>
      <c r="C201" s="452" t="s">
        <v>198</v>
      </c>
      <c r="D201" s="452"/>
      <c r="E201" s="452"/>
      <c r="F201" s="455"/>
      <c r="G201" s="35">
        <v>100</v>
      </c>
      <c r="H201" s="445"/>
      <c r="I201" s="446"/>
      <c r="J201" s="458">
        <v>5252501</v>
      </c>
      <c r="K201" s="459"/>
    </row>
    <row r="202" spans="1:11" ht="21">
      <c r="A202" s="39"/>
      <c r="B202" s="43"/>
      <c r="C202" s="452" t="s">
        <v>198</v>
      </c>
      <c r="D202" s="452"/>
      <c r="E202" s="452"/>
      <c r="F202" s="455"/>
      <c r="G202" s="53" t="s">
        <v>199</v>
      </c>
      <c r="H202" s="445"/>
      <c r="I202" s="446"/>
      <c r="J202" s="458">
        <v>165000</v>
      </c>
      <c r="K202" s="459"/>
    </row>
    <row r="203" spans="1:11" ht="21">
      <c r="A203" s="39"/>
      <c r="B203" s="43"/>
      <c r="C203" s="452" t="s">
        <v>200</v>
      </c>
      <c r="D203" s="452"/>
      <c r="E203" s="452"/>
      <c r="F203" s="455"/>
      <c r="G203" s="40">
        <v>120</v>
      </c>
      <c r="H203" s="445"/>
      <c r="I203" s="446"/>
      <c r="J203" s="453">
        <v>180000</v>
      </c>
      <c r="K203" s="454"/>
    </row>
    <row r="204" spans="1:11" ht="21">
      <c r="A204" s="39"/>
      <c r="B204" s="43"/>
      <c r="C204" s="452" t="s">
        <v>201</v>
      </c>
      <c r="D204" s="452"/>
      <c r="E204" s="452"/>
      <c r="F204" s="452"/>
      <c r="G204" s="40">
        <v>130</v>
      </c>
      <c r="H204" s="444"/>
      <c r="I204" s="446"/>
      <c r="J204" s="453">
        <v>756000</v>
      </c>
      <c r="K204" s="454"/>
    </row>
    <row r="205" spans="1:11" ht="21">
      <c r="A205" s="45"/>
      <c r="B205" s="42"/>
      <c r="C205" s="452" t="s">
        <v>201</v>
      </c>
      <c r="D205" s="452"/>
      <c r="E205" s="452"/>
      <c r="F205" s="455"/>
      <c r="G205" s="53" t="s">
        <v>202</v>
      </c>
      <c r="H205" s="445"/>
      <c r="I205" s="446"/>
      <c r="J205" s="458">
        <v>108000</v>
      </c>
      <c r="K205" s="459"/>
    </row>
    <row r="206" spans="1:11" ht="21">
      <c r="A206" s="45"/>
      <c r="B206" s="42"/>
      <c r="C206" s="452" t="s">
        <v>19</v>
      </c>
      <c r="D206" s="452"/>
      <c r="E206" s="452"/>
      <c r="F206" s="455"/>
      <c r="G206" s="53">
        <v>200</v>
      </c>
      <c r="H206" s="426"/>
      <c r="I206" s="427"/>
      <c r="J206" s="480">
        <v>580445.25</v>
      </c>
      <c r="K206" s="481"/>
    </row>
    <row r="207" spans="1:11" ht="21">
      <c r="A207" s="39"/>
      <c r="B207" s="43"/>
      <c r="C207" s="452" t="s">
        <v>20</v>
      </c>
      <c r="D207" s="452"/>
      <c r="E207" s="452"/>
      <c r="F207" s="455"/>
      <c r="G207" s="53">
        <v>250</v>
      </c>
      <c r="H207" s="444"/>
      <c r="I207" s="446"/>
      <c r="J207" s="458">
        <v>2694220.35</v>
      </c>
      <c r="K207" s="459"/>
    </row>
    <row r="208" spans="1:11" ht="21">
      <c r="A208" s="39"/>
      <c r="B208" s="43"/>
      <c r="C208" s="482" t="s">
        <v>20</v>
      </c>
      <c r="D208" s="482"/>
      <c r="E208" s="482"/>
      <c r="F208" s="483"/>
      <c r="G208" s="35" t="s">
        <v>203</v>
      </c>
      <c r="H208" s="445"/>
      <c r="I208" s="446"/>
      <c r="J208" s="458">
        <v>142500</v>
      </c>
      <c r="K208" s="459"/>
    </row>
    <row r="209" spans="1:11" ht="21">
      <c r="A209" s="39"/>
      <c r="B209" s="43"/>
      <c r="C209" s="482" t="s">
        <v>21</v>
      </c>
      <c r="D209" s="482"/>
      <c r="E209" s="482"/>
      <c r="F209" s="483"/>
      <c r="G209" s="40">
        <v>270</v>
      </c>
      <c r="H209" s="445"/>
      <c r="I209" s="446"/>
      <c r="J209" s="458">
        <v>1970974.91</v>
      </c>
      <c r="K209" s="459"/>
    </row>
    <row r="210" spans="1:11" ht="21">
      <c r="A210" s="39"/>
      <c r="B210" s="43"/>
      <c r="C210" s="482" t="s">
        <v>21</v>
      </c>
      <c r="D210" s="482"/>
      <c r="E210" s="482"/>
      <c r="F210" s="483"/>
      <c r="G210" s="53" t="s">
        <v>203</v>
      </c>
      <c r="H210" s="445"/>
      <c r="I210" s="446"/>
      <c r="J210" s="453">
        <v>68000</v>
      </c>
      <c r="K210" s="454"/>
    </row>
    <row r="211" spans="1:11" ht="21">
      <c r="A211" s="39"/>
      <c r="B211" s="43"/>
      <c r="C211" s="482" t="s">
        <v>22</v>
      </c>
      <c r="D211" s="482"/>
      <c r="E211" s="482"/>
      <c r="F211" s="483"/>
      <c r="G211" s="40">
        <v>300</v>
      </c>
      <c r="H211" s="445"/>
      <c r="I211" s="446"/>
      <c r="J211" s="453">
        <v>1551814.73</v>
      </c>
      <c r="K211" s="454"/>
    </row>
    <row r="212" spans="1:11" ht="21">
      <c r="A212" s="39"/>
      <c r="B212" s="43"/>
      <c r="C212" s="482" t="s">
        <v>25</v>
      </c>
      <c r="D212" s="482"/>
      <c r="E212" s="482"/>
      <c r="F212" s="483"/>
      <c r="G212" s="40">
        <v>400</v>
      </c>
      <c r="H212" s="425"/>
      <c r="I212" s="427"/>
      <c r="J212" s="453">
        <v>1762200</v>
      </c>
      <c r="K212" s="454"/>
    </row>
    <row r="213" spans="1:11" ht="21">
      <c r="A213" s="39"/>
      <c r="B213" s="43"/>
      <c r="C213" s="482" t="s">
        <v>23</v>
      </c>
      <c r="D213" s="482"/>
      <c r="E213" s="482"/>
      <c r="F213" s="482"/>
      <c r="G213" s="40">
        <v>450</v>
      </c>
      <c r="H213" s="444"/>
      <c r="I213" s="446"/>
      <c r="J213" s="453">
        <v>258670</v>
      </c>
      <c r="K213" s="454"/>
    </row>
    <row r="214" spans="1:11" ht="21">
      <c r="A214" s="39"/>
      <c r="B214" s="43"/>
      <c r="C214" s="482" t="s">
        <v>23</v>
      </c>
      <c r="D214" s="482"/>
      <c r="E214" s="482"/>
      <c r="F214" s="482"/>
      <c r="G214" s="55" t="s">
        <v>204</v>
      </c>
      <c r="H214" s="426"/>
      <c r="I214" s="427"/>
      <c r="J214" s="453">
        <v>26000</v>
      </c>
      <c r="K214" s="454"/>
    </row>
    <row r="215" spans="1:11" ht="21">
      <c r="A215" s="39"/>
      <c r="B215" s="43"/>
      <c r="C215" s="482" t="s">
        <v>24</v>
      </c>
      <c r="D215" s="482"/>
      <c r="E215" s="482"/>
      <c r="F215" s="482"/>
      <c r="G215" s="53">
        <v>500</v>
      </c>
      <c r="H215" s="444"/>
      <c r="I215" s="446"/>
      <c r="J215" s="453">
        <v>2436500</v>
      </c>
      <c r="K215" s="454"/>
    </row>
    <row r="216" spans="1:11" ht="21">
      <c r="A216" s="45"/>
      <c r="B216" s="42"/>
      <c r="C216" s="484" t="s">
        <v>24</v>
      </c>
      <c r="D216" s="484"/>
      <c r="E216" s="484"/>
      <c r="F216" s="484"/>
      <c r="G216" s="53" t="s">
        <v>205</v>
      </c>
      <c r="H216" s="445"/>
      <c r="I216" s="446"/>
      <c r="J216" s="480">
        <v>1984000</v>
      </c>
      <c r="K216" s="481"/>
    </row>
    <row r="217" spans="1:11" ht="21">
      <c r="A217" s="45"/>
      <c r="B217" s="43"/>
      <c r="C217" s="482" t="s">
        <v>14</v>
      </c>
      <c r="D217" s="482"/>
      <c r="E217" s="482"/>
      <c r="F217" s="483"/>
      <c r="G217" s="56">
        <v>7000</v>
      </c>
      <c r="H217" s="450"/>
      <c r="I217" s="451"/>
      <c r="J217" s="458">
        <v>6325701.5</v>
      </c>
      <c r="K217" s="459"/>
    </row>
    <row r="218" spans="1:11" ht="21">
      <c r="A218" s="39"/>
      <c r="B218" s="43"/>
      <c r="C218" s="482"/>
      <c r="D218" s="482"/>
      <c r="E218" s="482"/>
      <c r="F218" s="482"/>
      <c r="G218" s="54"/>
      <c r="H218" s="445"/>
      <c r="I218" s="446"/>
      <c r="J218" s="458"/>
      <c r="K218" s="459"/>
    </row>
    <row r="219" spans="1:11" ht="21.75" thickBot="1">
      <c r="A219" s="437"/>
      <c r="B219" s="437"/>
      <c r="C219" s="437"/>
      <c r="D219" s="437"/>
      <c r="E219" s="437"/>
      <c r="F219" s="437"/>
      <c r="G219" s="438"/>
      <c r="H219" s="439">
        <f>SUM(H197:H218)</f>
        <v>32851043.8</v>
      </c>
      <c r="I219" s="440"/>
      <c r="J219" s="439">
        <f>SUM(J197:J218)</f>
        <v>32851043.8</v>
      </c>
      <c r="K219" s="440"/>
    </row>
    <row r="220" spans="1:11" ht="21.75" thickTop="1">
      <c r="A220" s="441" t="s">
        <v>206</v>
      </c>
      <c r="B220" s="442"/>
      <c r="C220" s="442"/>
      <c r="D220" s="442"/>
      <c r="E220" s="442"/>
      <c r="F220" s="442"/>
      <c r="G220" s="442"/>
      <c r="H220" s="442"/>
      <c r="I220" s="442"/>
      <c r="J220" s="442"/>
      <c r="K220" s="442"/>
    </row>
    <row r="221" spans="1:11" ht="21">
      <c r="A221" s="443" t="s">
        <v>267</v>
      </c>
      <c r="B221" s="443"/>
      <c r="C221" s="443"/>
      <c r="D221" s="443"/>
      <c r="E221" s="443"/>
      <c r="F221" s="443"/>
      <c r="G221" s="443"/>
      <c r="H221" s="443"/>
      <c r="I221" s="443"/>
      <c r="J221" s="443"/>
      <c r="K221" s="443"/>
    </row>
    <row r="222" spans="1:11" ht="21">
      <c r="A222" s="443" t="s">
        <v>213</v>
      </c>
      <c r="B222" s="443"/>
      <c r="C222" s="443"/>
      <c r="D222" s="443"/>
      <c r="E222" s="443"/>
      <c r="F222" s="443"/>
      <c r="G222" s="443"/>
      <c r="H222" s="443"/>
      <c r="I222" s="443"/>
      <c r="J222" s="443"/>
      <c r="K222" s="443"/>
    </row>
    <row r="223" spans="1:11" ht="21">
      <c r="A223" s="485" t="s">
        <v>268</v>
      </c>
      <c r="B223" s="485"/>
      <c r="C223" s="485"/>
      <c r="D223" s="485"/>
      <c r="E223" s="485"/>
      <c r="F223" s="485"/>
      <c r="G223" s="485"/>
      <c r="H223" s="485"/>
      <c r="I223" s="485"/>
      <c r="J223" s="485"/>
      <c r="K223" s="485"/>
    </row>
    <row r="224" spans="1:11" ht="2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</row>
    <row r="225" spans="1:11" ht="21">
      <c r="A225" s="434" t="s">
        <v>165</v>
      </c>
      <c r="B225" s="435"/>
      <c r="C225" s="435"/>
      <c r="D225" s="436"/>
      <c r="E225" s="434" t="s">
        <v>166</v>
      </c>
      <c r="F225" s="435"/>
      <c r="G225" s="435"/>
      <c r="H225" s="436"/>
      <c r="I225" s="434" t="s">
        <v>167</v>
      </c>
      <c r="J225" s="435"/>
      <c r="K225" s="436"/>
    </row>
    <row r="226" spans="1:11" ht="21">
      <c r="A226" s="422" t="s">
        <v>168</v>
      </c>
      <c r="B226" s="423"/>
      <c r="C226" s="423"/>
      <c r="D226" s="424"/>
      <c r="E226" s="425" t="s">
        <v>169</v>
      </c>
      <c r="F226" s="426"/>
      <c r="G226" s="426"/>
      <c r="H226" s="427"/>
      <c r="I226" s="425" t="s">
        <v>170</v>
      </c>
      <c r="J226" s="426"/>
      <c r="K226" s="427"/>
    </row>
    <row r="227" spans="1:11" ht="21">
      <c r="A227" s="422" t="s">
        <v>171</v>
      </c>
      <c r="B227" s="423"/>
      <c r="C227" s="423"/>
      <c r="D227" s="424"/>
      <c r="E227" s="422" t="s">
        <v>180</v>
      </c>
      <c r="F227" s="423"/>
      <c r="G227" s="423"/>
      <c r="H227" s="424"/>
      <c r="I227" s="425" t="s">
        <v>172</v>
      </c>
      <c r="J227" s="426"/>
      <c r="K227" s="427"/>
    </row>
    <row r="228" spans="1:11" ht="21">
      <c r="A228" s="428" t="s">
        <v>173</v>
      </c>
      <c r="B228" s="429"/>
      <c r="C228" s="429"/>
      <c r="D228" s="430"/>
      <c r="E228" s="431" t="s">
        <v>182</v>
      </c>
      <c r="F228" s="432"/>
      <c r="G228" s="432"/>
      <c r="H228" s="433"/>
      <c r="I228" s="431" t="s">
        <v>174</v>
      </c>
      <c r="J228" s="432"/>
      <c r="K228" s="433"/>
    </row>
    <row r="229" spans="1:11" ht="21">
      <c r="A229" s="57"/>
      <c r="B229" s="57"/>
      <c r="C229" s="57"/>
      <c r="D229" s="57"/>
      <c r="E229" s="58"/>
      <c r="F229" s="58"/>
      <c r="G229" s="58"/>
      <c r="H229" s="58"/>
      <c r="I229" s="58"/>
      <c r="J229" s="58"/>
      <c r="K229" s="58"/>
    </row>
    <row r="231" spans="1:11" ht="21">
      <c r="A231" s="413" t="s">
        <v>207</v>
      </c>
      <c r="B231" s="413"/>
      <c r="C231" s="413"/>
      <c r="D231" s="413"/>
      <c r="E231" s="413"/>
      <c r="F231" s="413"/>
      <c r="G231" s="413"/>
      <c r="H231" s="413"/>
      <c r="I231" s="413"/>
      <c r="J231" s="413"/>
      <c r="K231" s="413"/>
    </row>
    <row r="232" spans="1:11" ht="21">
      <c r="A232" s="413" t="s">
        <v>178</v>
      </c>
      <c r="B232" s="413"/>
      <c r="C232" s="413"/>
      <c r="D232" s="413"/>
      <c r="E232" s="413"/>
      <c r="F232" s="413"/>
      <c r="G232" s="413"/>
      <c r="H232" s="413"/>
      <c r="I232" s="413"/>
      <c r="J232" s="413"/>
      <c r="K232" s="413"/>
    </row>
    <row r="233" spans="1:11" ht="26.25">
      <c r="A233" s="460" t="s">
        <v>2</v>
      </c>
      <c r="B233" s="460"/>
      <c r="C233" s="460"/>
      <c r="D233" s="460"/>
      <c r="E233" s="460"/>
      <c r="F233" s="460"/>
      <c r="G233" s="460"/>
      <c r="H233" s="460"/>
      <c r="I233" s="460"/>
      <c r="J233" s="460"/>
      <c r="K233" s="460"/>
    </row>
    <row r="234" spans="1:11" ht="21">
      <c r="A234" s="479" t="s">
        <v>163</v>
      </c>
      <c r="B234" s="479"/>
      <c r="C234" s="479"/>
      <c r="D234" s="479"/>
      <c r="E234" s="479"/>
      <c r="F234" s="479"/>
      <c r="G234" s="479"/>
      <c r="H234" s="479"/>
      <c r="I234" s="479"/>
      <c r="J234" s="479"/>
      <c r="K234" s="479"/>
    </row>
    <row r="235" spans="1:11" ht="21">
      <c r="A235" s="461" t="s">
        <v>4</v>
      </c>
      <c r="B235" s="462"/>
      <c r="C235" s="462"/>
      <c r="D235" s="462"/>
      <c r="E235" s="462"/>
      <c r="F235" s="463"/>
      <c r="G235" s="36" t="s">
        <v>5</v>
      </c>
      <c r="H235" s="461" t="s">
        <v>9</v>
      </c>
      <c r="I235" s="463"/>
      <c r="J235" s="461" t="s">
        <v>164</v>
      </c>
      <c r="K235" s="463"/>
    </row>
    <row r="236" spans="1:11" ht="21">
      <c r="A236" s="37" t="s">
        <v>9</v>
      </c>
      <c r="B236" s="475" t="s">
        <v>14</v>
      </c>
      <c r="C236" s="475"/>
      <c r="D236" s="475"/>
      <c r="E236" s="475"/>
      <c r="F236" s="476"/>
      <c r="G236" s="38">
        <v>700</v>
      </c>
      <c r="H236" s="477">
        <v>1581425.38</v>
      </c>
      <c r="I236" s="478"/>
      <c r="J236" s="464"/>
      <c r="K236" s="465"/>
    </row>
    <row r="237" spans="1:11" ht="21">
      <c r="A237" s="39"/>
      <c r="B237" s="452"/>
      <c r="C237" s="452"/>
      <c r="D237" s="452"/>
      <c r="E237" s="452"/>
      <c r="F237" s="455"/>
      <c r="G237" s="40"/>
      <c r="H237" s="458"/>
      <c r="I237" s="459"/>
      <c r="J237" s="453"/>
      <c r="K237" s="454"/>
    </row>
    <row r="238" spans="1:11" ht="21">
      <c r="A238" s="39"/>
      <c r="B238" s="41" t="s">
        <v>10</v>
      </c>
      <c r="C238" s="452" t="s">
        <v>15</v>
      </c>
      <c r="D238" s="452"/>
      <c r="E238" s="452"/>
      <c r="F238" s="455"/>
      <c r="G238" s="40">
        <v>703</v>
      </c>
      <c r="H238" s="445"/>
      <c r="I238" s="446"/>
      <c r="J238" s="458">
        <f>H236</f>
        <v>1581425.38</v>
      </c>
      <c r="K238" s="459"/>
    </row>
    <row r="239" spans="1:11" ht="21">
      <c r="A239" s="39"/>
      <c r="B239" s="42"/>
      <c r="C239" s="452"/>
      <c r="D239" s="452"/>
      <c r="E239" s="452"/>
      <c r="F239" s="455"/>
      <c r="G239" s="40"/>
      <c r="H239" s="445"/>
      <c r="I239" s="446"/>
      <c r="J239" s="458"/>
      <c r="K239" s="459"/>
    </row>
    <row r="240" spans="1:11" ht="21">
      <c r="A240" s="39"/>
      <c r="B240" s="42"/>
      <c r="C240" s="452"/>
      <c r="D240" s="452"/>
      <c r="E240" s="452"/>
      <c r="F240" s="455"/>
      <c r="G240" s="40"/>
      <c r="H240" s="445"/>
      <c r="I240" s="446"/>
      <c r="J240" s="458"/>
      <c r="K240" s="459"/>
    </row>
    <row r="241" spans="1:11" ht="21">
      <c r="A241" s="39"/>
      <c r="B241" s="42"/>
      <c r="C241" s="452"/>
      <c r="D241" s="452"/>
      <c r="E241" s="452"/>
      <c r="F241" s="455"/>
      <c r="G241" s="40"/>
      <c r="H241" s="445"/>
      <c r="I241" s="446"/>
      <c r="J241" s="458"/>
      <c r="K241" s="459"/>
    </row>
    <row r="242" spans="1:11" ht="21">
      <c r="A242" s="39"/>
      <c r="B242" s="42"/>
      <c r="C242" s="452"/>
      <c r="D242" s="452"/>
      <c r="E242" s="452"/>
      <c r="F242" s="455"/>
      <c r="G242" s="40"/>
      <c r="H242" s="445"/>
      <c r="I242" s="446"/>
      <c r="J242" s="458"/>
      <c r="K242" s="459"/>
    </row>
    <row r="243" spans="1:11" ht="21">
      <c r="A243" s="39"/>
      <c r="B243" s="43"/>
      <c r="C243" s="452"/>
      <c r="D243" s="452"/>
      <c r="E243" s="452"/>
      <c r="F243" s="455"/>
      <c r="G243" s="40"/>
      <c r="H243" s="445"/>
      <c r="I243" s="446"/>
      <c r="J243" s="458"/>
      <c r="K243" s="459"/>
    </row>
    <row r="244" spans="1:11" ht="21">
      <c r="A244" s="39"/>
      <c r="B244" s="43"/>
      <c r="C244" s="452"/>
      <c r="D244" s="452"/>
      <c r="E244" s="452"/>
      <c r="F244" s="455"/>
      <c r="G244" s="40"/>
      <c r="H244" s="445"/>
      <c r="I244" s="446"/>
      <c r="J244" s="453"/>
      <c r="K244" s="454"/>
    </row>
    <row r="245" spans="1:11" ht="21">
      <c r="A245" s="39"/>
      <c r="B245" s="43"/>
      <c r="C245" s="452"/>
      <c r="D245" s="452"/>
      <c r="E245" s="452"/>
      <c r="F245" s="455"/>
      <c r="G245" s="40"/>
      <c r="H245" s="445"/>
      <c r="I245" s="446"/>
      <c r="J245" s="453" t="s">
        <v>8</v>
      </c>
      <c r="K245" s="454"/>
    </row>
    <row r="246" spans="1:11" ht="21">
      <c r="A246" s="39"/>
      <c r="B246" s="43"/>
      <c r="C246" s="452"/>
      <c r="D246" s="452"/>
      <c r="E246" s="452"/>
      <c r="F246" s="455"/>
      <c r="G246" s="40"/>
      <c r="H246" s="445"/>
      <c r="I246" s="446"/>
      <c r="J246" s="456"/>
      <c r="K246" s="486"/>
    </row>
    <row r="247" spans="1:11" ht="21">
      <c r="A247" s="39"/>
      <c r="B247" s="43"/>
      <c r="C247" s="452"/>
      <c r="D247" s="452"/>
      <c r="E247" s="452"/>
      <c r="F247" s="455"/>
      <c r="G247" s="40"/>
      <c r="H247" s="445"/>
      <c r="I247" s="446"/>
      <c r="J247" s="453"/>
      <c r="K247" s="454"/>
    </row>
    <row r="248" spans="1:11" ht="21">
      <c r="A248" s="39"/>
      <c r="B248" s="43"/>
      <c r="C248" s="452"/>
      <c r="D248" s="452"/>
      <c r="E248" s="452"/>
      <c r="F248" s="455"/>
      <c r="G248" s="44"/>
      <c r="H248" s="445"/>
      <c r="I248" s="446"/>
      <c r="J248" s="453"/>
      <c r="K248" s="454"/>
    </row>
    <row r="249" spans="1:11" ht="21">
      <c r="A249" s="39"/>
      <c r="B249" s="43"/>
      <c r="C249" s="452"/>
      <c r="D249" s="452"/>
      <c r="E249" s="452"/>
      <c r="F249" s="455"/>
      <c r="G249" s="40"/>
      <c r="H249" s="445"/>
      <c r="I249" s="446"/>
      <c r="J249" s="453"/>
      <c r="K249" s="454"/>
    </row>
    <row r="250" spans="1:11" ht="21">
      <c r="A250" s="45"/>
      <c r="B250" s="42"/>
      <c r="C250" s="444"/>
      <c r="D250" s="444"/>
      <c r="E250" s="444"/>
      <c r="F250" s="446"/>
      <c r="G250" s="46"/>
      <c r="H250" s="473"/>
      <c r="I250" s="474"/>
      <c r="J250" s="445"/>
      <c r="K250" s="446"/>
    </row>
    <row r="251" spans="1:11" ht="21">
      <c r="A251" s="45"/>
      <c r="B251" s="43"/>
      <c r="C251" s="444"/>
      <c r="D251" s="444"/>
      <c r="E251" s="444"/>
      <c r="F251" s="446"/>
      <c r="G251" s="47"/>
      <c r="H251" s="450"/>
      <c r="I251" s="451"/>
      <c r="J251" s="445"/>
      <c r="K251" s="446"/>
    </row>
    <row r="252" spans="1:11" ht="21">
      <c r="A252" s="39"/>
      <c r="B252" s="43"/>
      <c r="C252" s="444"/>
      <c r="D252" s="444"/>
      <c r="E252" s="444"/>
      <c r="F252" s="446"/>
      <c r="G252" s="46"/>
      <c r="H252" s="445"/>
      <c r="I252" s="446"/>
      <c r="J252" s="445"/>
      <c r="K252" s="446"/>
    </row>
    <row r="253" spans="1:11" ht="21">
      <c r="A253" s="48"/>
      <c r="B253" s="49"/>
      <c r="C253" s="468"/>
      <c r="D253" s="468"/>
      <c r="E253" s="468"/>
      <c r="F253" s="469"/>
      <c r="G253" s="50"/>
      <c r="H253" s="470"/>
      <c r="I253" s="471"/>
      <c r="J253" s="470"/>
      <c r="K253" s="471"/>
    </row>
    <row r="254" spans="1:11" ht="21.75" thickBot="1">
      <c r="A254" s="437"/>
      <c r="B254" s="437"/>
      <c r="C254" s="437"/>
      <c r="D254" s="437"/>
      <c r="E254" s="437"/>
      <c r="F254" s="437"/>
      <c r="G254" s="438"/>
      <c r="H254" s="439">
        <f>SUM(H236:H253)</f>
        <v>1581425.38</v>
      </c>
      <c r="I254" s="472"/>
      <c r="J254" s="439">
        <f>SUM(J236:J253)</f>
        <v>1581425.38</v>
      </c>
      <c r="K254" s="472"/>
    </row>
    <row r="255" spans="1:11" ht="21.75" thickTop="1">
      <c r="A255" s="441" t="s">
        <v>175</v>
      </c>
      <c r="B255" s="441"/>
      <c r="C255" s="441"/>
      <c r="D255" s="441"/>
      <c r="E255" s="441"/>
      <c r="F255" s="441"/>
      <c r="G255" s="441"/>
      <c r="H255" s="441"/>
      <c r="I255" s="441"/>
      <c r="J255" s="441"/>
      <c r="K255" s="441"/>
    </row>
    <row r="256" spans="1:11" ht="21">
      <c r="A256" s="443" t="s">
        <v>212</v>
      </c>
      <c r="B256" s="443"/>
      <c r="C256" s="443"/>
      <c r="D256" s="443"/>
      <c r="E256" s="443"/>
      <c r="F256" s="443"/>
      <c r="G256" s="443"/>
      <c r="H256" s="443"/>
      <c r="I256" s="443"/>
      <c r="J256" s="443"/>
      <c r="K256" s="443"/>
    </row>
    <row r="257" spans="1:11" ht="21">
      <c r="A257" s="443" t="s">
        <v>267</v>
      </c>
      <c r="B257" s="443"/>
      <c r="C257" s="443"/>
      <c r="D257" s="443"/>
      <c r="E257" s="443"/>
      <c r="F257" s="443"/>
      <c r="G257" s="443"/>
      <c r="H257" s="443"/>
      <c r="I257" s="443"/>
      <c r="J257" s="443"/>
      <c r="K257" s="443"/>
    </row>
    <row r="258" spans="1:11" ht="21">
      <c r="A258" s="443" t="s">
        <v>213</v>
      </c>
      <c r="B258" s="443"/>
      <c r="C258" s="443"/>
      <c r="D258" s="443"/>
      <c r="E258" s="443"/>
      <c r="F258" s="443"/>
      <c r="G258" s="443"/>
      <c r="H258" s="443"/>
      <c r="I258" s="443"/>
      <c r="J258" s="443"/>
      <c r="K258" s="443"/>
    </row>
    <row r="259" spans="1:11" ht="21">
      <c r="A259" s="443" t="s">
        <v>269</v>
      </c>
      <c r="B259" s="443"/>
      <c r="C259" s="443"/>
      <c r="D259" s="443"/>
      <c r="E259" s="443"/>
      <c r="F259" s="443"/>
      <c r="G259" s="443"/>
      <c r="H259" s="443"/>
      <c r="I259" s="443"/>
      <c r="J259" s="443"/>
      <c r="K259" s="443"/>
    </row>
    <row r="260" spans="1:11" ht="21">
      <c r="A260" s="443" t="s">
        <v>270</v>
      </c>
      <c r="B260" s="487"/>
      <c r="C260" s="487"/>
      <c r="D260" s="487"/>
      <c r="E260" s="487"/>
      <c r="F260" s="487"/>
      <c r="G260" s="487"/>
      <c r="H260" s="487"/>
      <c r="I260" s="487"/>
      <c r="J260" s="487"/>
      <c r="K260" s="487"/>
    </row>
    <row r="261" spans="1:11" ht="21">
      <c r="A261" s="429"/>
      <c r="B261" s="429"/>
      <c r="C261" s="429"/>
      <c r="D261" s="429"/>
      <c r="E261" s="429"/>
      <c r="F261" s="429"/>
      <c r="G261" s="429"/>
      <c r="H261" s="429"/>
      <c r="I261" s="429"/>
      <c r="J261" s="429"/>
      <c r="K261" s="429"/>
    </row>
    <row r="262" spans="1:11" ht="21">
      <c r="A262" s="434" t="s">
        <v>165</v>
      </c>
      <c r="B262" s="435"/>
      <c r="C262" s="435"/>
      <c r="D262" s="436"/>
      <c r="E262" s="434" t="s">
        <v>166</v>
      </c>
      <c r="F262" s="435"/>
      <c r="G262" s="435"/>
      <c r="H262" s="436"/>
      <c r="I262" s="434" t="s">
        <v>167</v>
      </c>
      <c r="J262" s="435"/>
      <c r="K262" s="436"/>
    </row>
    <row r="263" spans="1:11" ht="21">
      <c r="A263" s="422" t="s">
        <v>168</v>
      </c>
      <c r="B263" s="423"/>
      <c r="C263" s="423"/>
      <c r="D263" s="424"/>
      <c r="E263" s="425" t="s">
        <v>169</v>
      </c>
      <c r="F263" s="426"/>
      <c r="G263" s="426"/>
      <c r="H263" s="427"/>
      <c r="I263" s="425" t="s">
        <v>170</v>
      </c>
      <c r="J263" s="426"/>
      <c r="K263" s="427"/>
    </row>
    <row r="264" spans="1:11" ht="21">
      <c r="A264" s="422" t="s">
        <v>171</v>
      </c>
      <c r="B264" s="423"/>
      <c r="C264" s="423"/>
      <c r="D264" s="424"/>
      <c r="E264" s="422" t="s">
        <v>180</v>
      </c>
      <c r="F264" s="423"/>
      <c r="G264" s="423"/>
      <c r="H264" s="424"/>
      <c r="I264" s="425" t="s">
        <v>172</v>
      </c>
      <c r="J264" s="426"/>
      <c r="K264" s="427"/>
    </row>
    <row r="265" spans="1:11" ht="21">
      <c r="A265" s="428" t="s">
        <v>173</v>
      </c>
      <c r="B265" s="429"/>
      <c r="C265" s="429"/>
      <c r="D265" s="430"/>
      <c r="E265" s="431" t="s">
        <v>182</v>
      </c>
      <c r="F265" s="432"/>
      <c r="G265" s="432"/>
      <c r="H265" s="433"/>
      <c r="I265" s="431" t="s">
        <v>174</v>
      </c>
      <c r="J265" s="432"/>
      <c r="K265" s="433"/>
    </row>
  </sheetData>
  <sheetProtection/>
  <mergeCells count="624">
    <mergeCell ref="J165:K165"/>
    <mergeCell ref="C166:F166"/>
    <mergeCell ref="H166:I166"/>
    <mergeCell ref="A265:D265"/>
    <mergeCell ref="E265:H265"/>
    <mergeCell ref="I265:K265"/>
    <mergeCell ref="A262:D262"/>
    <mergeCell ref="E262:H262"/>
    <mergeCell ref="I262:K262"/>
    <mergeCell ref="A258:K258"/>
    <mergeCell ref="J166:K166"/>
    <mergeCell ref="A264:D264"/>
    <mergeCell ref="E264:H264"/>
    <mergeCell ref="I264:K264"/>
    <mergeCell ref="H241:I241"/>
    <mergeCell ref="J241:K241"/>
    <mergeCell ref="C242:F242"/>
    <mergeCell ref="A254:G254"/>
    <mergeCell ref="H254:I254"/>
    <mergeCell ref="J254:K254"/>
    <mergeCell ref="A263:D263"/>
    <mergeCell ref="E263:H263"/>
    <mergeCell ref="I263:K263"/>
    <mergeCell ref="A255:K255"/>
    <mergeCell ref="A256:K256"/>
    <mergeCell ref="A261:K261"/>
    <mergeCell ref="A257:K257"/>
    <mergeCell ref="A259:K259"/>
    <mergeCell ref="A260:K260"/>
    <mergeCell ref="C252:F252"/>
    <mergeCell ref="H252:I252"/>
    <mergeCell ref="J252:K252"/>
    <mergeCell ref="C253:F253"/>
    <mergeCell ref="H253:I253"/>
    <mergeCell ref="J253:K253"/>
    <mergeCell ref="C250:F250"/>
    <mergeCell ref="H250:I250"/>
    <mergeCell ref="J250:K250"/>
    <mergeCell ref="C251:F251"/>
    <mergeCell ref="H251:I251"/>
    <mergeCell ref="J251:K251"/>
    <mergeCell ref="C248:F248"/>
    <mergeCell ref="H248:I248"/>
    <mergeCell ref="J248:K248"/>
    <mergeCell ref="C249:F249"/>
    <mergeCell ref="H249:I249"/>
    <mergeCell ref="J249:K249"/>
    <mergeCell ref="C246:F246"/>
    <mergeCell ref="H246:I246"/>
    <mergeCell ref="J246:K246"/>
    <mergeCell ref="C247:F247"/>
    <mergeCell ref="H247:I247"/>
    <mergeCell ref="J247:K247"/>
    <mergeCell ref="C244:F244"/>
    <mergeCell ref="H244:I244"/>
    <mergeCell ref="J244:K244"/>
    <mergeCell ref="C245:F245"/>
    <mergeCell ref="H245:I245"/>
    <mergeCell ref="J245:K245"/>
    <mergeCell ref="C239:F239"/>
    <mergeCell ref="H239:I239"/>
    <mergeCell ref="J239:K239"/>
    <mergeCell ref="C241:F241"/>
    <mergeCell ref="C243:F243"/>
    <mergeCell ref="H243:I243"/>
    <mergeCell ref="J243:K243"/>
    <mergeCell ref="H242:I242"/>
    <mergeCell ref="J242:K242"/>
    <mergeCell ref="B237:F237"/>
    <mergeCell ref="H237:I237"/>
    <mergeCell ref="J237:K237"/>
    <mergeCell ref="C238:F238"/>
    <mergeCell ref="H238:I238"/>
    <mergeCell ref="J238:K238"/>
    <mergeCell ref="A234:K234"/>
    <mergeCell ref="A235:F235"/>
    <mergeCell ref="H235:I235"/>
    <mergeCell ref="J235:K235"/>
    <mergeCell ref="B236:F236"/>
    <mergeCell ref="H236:I236"/>
    <mergeCell ref="J236:K236"/>
    <mergeCell ref="A228:D228"/>
    <mergeCell ref="E228:H228"/>
    <mergeCell ref="I228:K228"/>
    <mergeCell ref="A231:K231"/>
    <mergeCell ref="A232:K232"/>
    <mergeCell ref="A233:K233"/>
    <mergeCell ref="A226:D226"/>
    <mergeCell ref="E226:H226"/>
    <mergeCell ref="I226:K226"/>
    <mergeCell ref="A227:D227"/>
    <mergeCell ref="E227:H227"/>
    <mergeCell ref="I227:K227"/>
    <mergeCell ref="A221:K221"/>
    <mergeCell ref="A223:K223"/>
    <mergeCell ref="A222:K222"/>
    <mergeCell ref="A225:D225"/>
    <mergeCell ref="E225:H225"/>
    <mergeCell ref="I225:K225"/>
    <mergeCell ref="C218:F218"/>
    <mergeCell ref="H218:I218"/>
    <mergeCell ref="J218:K218"/>
    <mergeCell ref="C240:F240"/>
    <mergeCell ref="H240:I240"/>
    <mergeCell ref="J240:K240"/>
    <mergeCell ref="A219:G219"/>
    <mergeCell ref="H219:I219"/>
    <mergeCell ref="J219:K219"/>
    <mergeCell ref="A220:K220"/>
    <mergeCell ref="C216:F216"/>
    <mergeCell ref="H216:I216"/>
    <mergeCell ref="J216:K216"/>
    <mergeCell ref="C217:F217"/>
    <mergeCell ref="H217:I217"/>
    <mergeCell ref="J217:K217"/>
    <mergeCell ref="C214:F214"/>
    <mergeCell ref="H214:I214"/>
    <mergeCell ref="J214:K214"/>
    <mergeCell ref="C215:F215"/>
    <mergeCell ref="H215:I215"/>
    <mergeCell ref="J215:K215"/>
    <mergeCell ref="C212:F212"/>
    <mergeCell ref="H212:I212"/>
    <mergeCell ref="J212:K212"/>
    <mergeCell ref="C213:F213"/>
    <mergeCell ref="H213:I213"/>
    <mergeCell ref="J213:K213"/>
    <mergeCell ref="C210:F210"/>
    <mergeCell ref="H210:I210"/>
    <mergeCell ref="J210:K210"/>
    <mergeCell ref="C211:F211"/>
    <mergeCell ref="H211:I211"/>
    <mergeCell ref="J211:K211"/>
    <mergeCell ref="C208:F208"/>
    <mergeCell ref="H208:I208"/>
    <mergeCell ref="J208:K208"/>
    <mergeCell ref="C209:F209"/>
    <mergeCell ref="H209:I209"/>
    <mergeCell ref="J209:K209"/>
    <mergeCell ref="C206:F206"/>
    <mergeCell ref="H206:I206"/>
    <mergeCell ref="J206:K206"/>
    <mergeCell ref="C207:F207"/>
    <mergeCell ref="H207:I207"/>
    <mergeCell ref="J207:K207"/>
    <mergeCell ref="C204:F204"/>
    <mergeCell ref="H204:I204"/>
    <mergeCell ref="J204:K204"/>
    <mergeCell ref="C205:F205"/>
    <mergeCell ref="H205:I205"/>
    <mergeCell ref="J205:K205"/>
    <mergeCell ref="C202:F202"/>
    <mergeCell ref="H202:I202"/>
    <mergeCell ref="J202:K202"/>
    <mergeCell ref="C203:F203"/>
    <mergeCell ref="H203:I203"/>
    <mergeCell ref="J203:K203"/>
    <mergeCell ref="A1:K1"/>
    <mergeCell ref="A2:K2"/>
    <mergeCell ref="A3:K3"/>
    <mergeCell ref="A4:K4"/>
    <mergeCell ref="A5:F5"/>
    <mergeCell ref="H5:I5"/>
    <mergeCell ref="J5:K5"/>
    <mergeCell ref="B6:F6"/>
    <mergeCell ref="H6:I6"/>
    <mergeCell ref="J6:K6"/>
    <mergeCell ref="B7:F7"/>
    <mergeCell ref="H7:I7"/>
    <mergeCell ref="J7:K7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8:F8"/>
    <mergeCell ref="H8:I8"/>
    <mergeCell ref="J8:K8"/>
    <mergeCell ref="C9:F9"/>
    <mergeCell ref="H9:I9"/>
    <mergeCell ref="J9:K9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C22:F22"/>
    <mergeCell ref="H22:I22"/>
    <mergeCell ref="J22:K22"/>
    <mergeCell ref="A192:K192"/>
    <mergeCell ref="A193:K193"/>
    <mergeCell ref="A194:K194"/>
    <mergeCell ref="C23:F23"/>
    <mergeCell ref="H23:I23"/>
    <mergeCell ref="J23:K23"/>
    <mergeCell ref="C24:F24"/>
    <mergeCell ref="H24:I24"/>
    <mergeCell ref="J24:K24"/>
    <mergeCell ref="C25:F25"/>
    <mergeCell ref="H25:I25"/>
    <mergeCell ref="J25:K25"/>
    <mergeCell ref="C26:F26"/>
    <mergeCell ref="H26:I26"/>
    <mergeCell ref="J26:K26"/>
    <mergeCell ref="J30:K30"/>
    <mergeCell ref="C27:F27"/>
    <mergeCell ref="H27:I27"/>
    <mergeCell ref="J27:K27"/>
    <mergeCell ref="C28:F28"/>
    <mergeCell ref="H28:I28"/>
    <mergeCell ref="J28:K28"/>
    <mergeCell ref="J16:K16"/>
    <mergeCell ref="C14:F14"/>
    <mergeCell ref="H14:I14"/>
    <mergeCell ref="J14:K14"/>
    <mergeCell ref="I34:K34"/>
    <mergeCell ref="C29:F29"/>
    <mergeCell ref="H29:I29"/>
    <mergeCell ref="J29:K29"/>
    <mergeCell ref="A30:G30"/>
    <mergeCell ref="H30:I30"/>
    <mergeCell ref="A31:K31"/>
    <mergeCell ref="A32:K32"/>
    <mergeCell ref="A33:K33"/>
    <mergeCell ref="A34:D34"/>
    <mergeCell ref="E34:H34"/>
    <mergeCell ref="C15:F15"/>
    <mergeCell ref="H15:I15"/>
    <mergeCell ref="J15:K15"/>
    <mergeCell ref="C16:F16"/>
    <mergeCell ref="H16:I16"/>
    <mergeCell ref="A37:D37"/>
    <mergeCell ref="E37:H37"/>
    <mergeCell ref="I37:K37"/>
    <mergeCell ref="A35:D35"/>
    <mergeCell ref="E35:H35"/>
    <mergeCell ref="I35:K35"/>
    <mergeCell ref="A36:D36"/>
    <mergeCell ref="E36:H36"/>
    <mergeCell ref="I36:K36"/>
    <mergeCell ref="A42:K42"/>
    <mergeCell ref="A43:K43"/>
    <mergeCell ref="A44:F44"/>
    <mergeCell ref="H44:I44"/>
    <mergeCell ref="J44:K44"/>
    <mergeCell ref="C17:F17"/>
    <mergeCell ref="H17:I17"/>
    <mergeCell ref="J17:K17"/>
    <mergeCell ref="A40:K40"/>
    <mergeCell ref="A41:K41"/>
    <mergeCell ref="B45:F45"/>
    <mergeCell ref="H45:I45"/>
    <mergeCell ref="J45:K45"/>
    <mergeCell ref="B46:F46"/>
    <mergeCell ref="H46:I46"/>
    <mergeCell ref="J46:K46"/>
    <mergeCell ref="C47:F47"/>
    <mergeCell ref="H47:I47"/>
    <mergeCell ref="J47:K47"/>
    <mergeCell ref="C48:F48"/>
    <mergeCell ref="H48:I48"/>
    <mergeCell ref="J48:K48"/>
    <mergeCell ref="C51:F51"/>
    <mergeCell ref="H51:I51"/>
    <mergeCell ref="J51:K51"/>
    <mergeCell ref="C49:F49"/>
    <mergeCell ref="H49:I49"/>
    <mergeCell ref="J49:K49"/>
    <mergeCell ref="C50:F50"/>
    <mergeCell ref="H50:I50"/>
    <mergeCell ref="J50:K50"/>
    <mergeCell ref="C52:F52"/>
    <mergeCell ref="H52:I52"/>
    <mergeCell ref="J52:K52"/>
    <mergeCell ref="C54:F54"/>
    <mergeCell ref="H54:I54"/>
    <mergeCell ref="J54:K54"/>
    <mergeCell ref="C53:F53"/>
    <mergeCell ref="H53:I53"/>
    <mergeCell ref="J53:K53"/>
    <mergeCell ref="C55:F55"/>
    <mergeCell ref="H55:I55"/>
    <mergeCell ref="J55:K55"/>
    <mergeCell ref="C56:F56"/>
    <mergeCell ref="H56:I56"/>
    <mergeCell ref="J56:K56"/>
    <mergeCell ref="C57:F57"/>
    <mergeCell ref="H57:I57"/>
    <mergeCell ref="J57:K57"/>
    <mergeCell ref="C58:F58"/>
    <mergeCell ref="H58:I58"/>
    <mergeCell ref="J58:K58"/>
    <mergeCell ref="H196:I196"/>
    <mergeCell ref="J196:K196"/>
    <mergeCell ref="C59:F59"/>
    <mergeCell ref="H59:I59"/>
    <mergeCell ref="J59:K59"/>
    <mergeCell ref="C60:F60"/>
    <mergeCell ref="H60:I60"/>
    <mergeCell ref="J60:K60"/>
    <mergeCell ref="C165:F165"/>
    <mergeCell ref="H165:I165"/>
    <mergeCell ref="C61:F61"/>
    <mergeCell ref="H61:I61"/>
    <mergeCell ref="J61:K61"/>
    <mergeCell ref="C62:F62"/>
    <mergeCell ref="H62:I62"/>
    <mergeCell ref="J62:K62"/>
    <mergeCell ref="J67:K67"/>
    <mergeCell ref="C65:F65"/>
    <mergeCell ref="H65:I65"/>
    <mergeCell ref="J65:K65"/>
    <mergeCell ref="C63:F63"/>
    <mergeCell ref="H63:I63"/>
    <mergeCell ref="J63:K63"/>
    <mergeCell ref="C64:F64"/>
    <mergeCell ref="H64:I64"/>
    <mergeCell ref="J64:K64"/>
    <mergeCell ref="A68:G68"/>
    <mergeCell ref="H68:I68"/>
    <mergeCell ref="J68:K68"/>
    <mergeCell ref="A69:K69"/>
    <mergeCell ref="A70:K70"/>
    <mergeCell ref="C66:F66"/>
    <mergeCell ref="H66:I66"/>
    <mergeCell ref="J66:K66"/>
    <mergeCell ref="C67:F67"/>
    <mergeCell ref="H67:I67"/>
    <mergeCell ref="A71:K71"/>
    <mergeCell ref="A72:D72"/>
    <mergeCell ref="E72:H72"/>
    <mergeCell ref="I72:K72"/>
    <mergeCell ref="A73:D73"/>
    <mergeCell ref="E73:H73"/>
    <mergeCell ref="I73:K73"/>
    <mergeCell ref="A74:D74"/>
    <mergeCell ref="E74:H74"/>
    <mergeCell ref="I74:K74"/>
    <mergeCell ref="A75:D75"/>
    <mergeCell ref="E75:H75"/>
    <mergeCell ref="I75:K75"/>
    <mergeCell ref="A78:K78"/>
    <mergeCell ref="A79:K79"/>
    <mergeCell ref="A80:K80"/>
    <mergeCell ref="A81:K81"/>
    <mergeCell ref="A82:F82"/>
    <mergeCell ref="H82:I82"/>
    <mergeCell ref="J82:K82"/>
    <mergeCell ref="B83:F83"/>
    <mergeCell ref="H83:I83"/>
    <mergeCell ref="J83:K83"/>
    <mergeCell ref="B84:F84"/>
    <mergeCell ref="H84:I84"/>
    <mergeCell ref="J84:K84"/>
    <mergeCell ref="C85:F85"/>
    <mergeCell ref="H85:I85"/>
    <mergeCell ref="J85:K85"/>
    <mergeCell ref="C86:F86"/>
    <mergeCell ref="H86:I86"/>
    <mergeCell ref="J86:K86"/>
    <mergeCell ref="C87:F87"/>
    <mergeCell ref="H87:I87"/>
    <mergeCell ref="J87:K87"/>
    <mergeCell ref="C88:F88"/>
    <mergeCell ref="H88:I88"/>
    <mergeCell ref="J88:K88"/>
    <mergeCell ref="C89:F89"/>
    <mergeCell ref="H89:I89"/>
    <mergeCell ref="J89:K89"/>
    <mergeCell ref="B197:F197"/>
    <mergeCell ref="H197:I197"/>
    <mergeCell ref="J197:K197"/>
    <mergeCell ref="C90:F90"/>
    <mergeCell ref="H90:I90"/>
    <mergeCell ref="J90:K90"/>
    <mergeCell ref="H93:I93"/>
    <mergeCell ref="C91:F91"/>
    <mergeCell ref="H91:I91"/>
    <mergeCell ref="J91:K91"/>
    <mergeCell ref="C92:F92"/>
    <mergeCell ref="H92:I92"/>
    <mergeCell ref="J92:K92"/>
    <mergeCell ref="J93:K93"/>
    <mergeCell ref="C94:F94"/>
    <mergeCell ref="H94:I94"/>
    <mergeCell ref="J94:K94"/>
    <mergeCell ref="C95:F95"/>
    <mergeCell ref="H95:I95"/>
    <mergeCell ref="J95:K95"/>
    <mergeCell ref="C93:F93"/>
    <mergeCell ref="C96:F96"/>
    <mergeCell ref="H96:I96"/>
    <mergeCell ref="J96:K96"/>
    <mergeCell ref="C101:F101"/>
    <mergeCell ref="H101:I101"/>
    <mergeCell ref="J101:K101"/>
    <mergeCell ref="C97:F97"/>
    <mergeCell ref="H97:I97"/>
    <mergeCell ref="J97:K97"/>
    <mergeCell ref="C98:F98"/>
    <mergeCell ref="H98:I98"/>
    <mergeCell ref="J98:K98"/>
    <mergeCell ref="H99:I99"/>
    <mergeCell ref="J99:K99"/>
    <mergeCell ref="C99:F99"/>
    <mergeCell ref="C100:F100"/>
    <mergeCell ref="H100:I100"/>
    <mergeCell ref="J100:K100"/>
    <mergeCell ref="C102:F102"/>
    <mergeCell ref="H102:I102"/>
    <mergeCell ref="J102:K102"/>
    <mergeCell ref="C103:F103"/>
    <mergeCell ref="H103:I103"/>
    <mergeCell ref="J103:K103"/>
    <mergeCell ref="B121:F121"/>
    <mergeCell ref="H121:I121"/>
    <mergeCell ref="C104:F104"/>
    <mergeCell ref="H104:I104"/>
    <mergeCell ref="J104:K104"/>
    <mergeCell ref="A105:G105"/>
    <mergeCell ref="H105:I105"/>
    <mergeCell ref="J105:K105"/>
    <mergeCell ref="A113:D113"/>
    <mergeCell ref="E113:H113"/>
    <mergeCell ref="I113:K113"/>
    <mergeCell ref="A111:D111"/>
    <mergeCell ref="E111:H111"/>
    <mergeCell ref="I111:K111"/>
    <mergeCell ref="A112:D112"/>
    <mergeCell ref="E112:H112"/>
    <mergeCell ref="I112:K112"/>
    <mergeCell ref="A106:K106"/>
    <mergeCell ref="A107:K107"/>
    <mergeCell ref="A109:K109"/>
    <mergeCell ref="A110:D110"/>
    <mergeCell ref="E110:H110"/>
    <mergeCell ref="I110:K110"/>
    <mergeCell ref="A153:K153"/>
    <mergeCell ref="A154:K154"/>
    <mergeCell ref="A155:K155"/>
    <mergeCell ref="A156:K156"/>
    <mergeCell ref="A157:F157"/>
    <mergeCell ref="H157:I157"/>
    <mergeCell ref="J157:K157"/>
    <mergeCell ref="B158:F158"/>
    <mergeCell ref="H158:I158"/>
    <mergeCell ref="J158:K158"/>
    <mergeCell ref="B159:F159"/>
    <mergeCell ref="H159:I159"/>
    <mergeCell ref="J159:K159"/>
    <mergeCell ref="C160:F160"/>
    <mergeCell ref="H160:I160"/>
    <mergeCell ref="J160:K160"/>
    <mergeCell ref="C161:F161"/>
    <mergeCell ref="H161:I161"/>
    <mergeCell ref="J161:K161"/>
    <mergeCell ref="C162:F162"/>
    <mergeCell ref="H162:I162"/>
    <mergeCell ref="J162:K162"/>
    <mergeCell ref="C199:F199"/>
    <mergeCell ref="H199:I199"/>
    <mergeCell ref="J199:K199"/>
    <mergeCell ref="C163:F163"/>
    <mergeCell ref="H163:I163"/>
    <mergeCell ref="J163:K163"/>
    <mergeCell ref="B198:F198"/>
    <mergeCell ref="C200:F200"/>
    <mergeCell ref="H200:I200"/>
    <mergeCell ref="J200:K200"/>
    <mergeCell ref="C164:F164"/>
    <mergeCell ref="H164:I164"/>
    <mergeCell ref="J164:K164"/>
    <mergeCell ref="H198:I198"/>
    <mergeCell ref="J198:K198"/>
    <mergeCell ref="A195:K195"/>
    <mergeCell ref="A196:F196"/>
    <mergeCell ref="C167:F167"/>
    <mergeCell ref="H167:I167"/>
    <mergeCell ref="J167:K167"/>
    <mergeCell ref="C168:F168"/>
    <mergeCell ref="H168:I168"/>
    <mergeCell ref="J168:K168"/>
    <mergeCell ref="C169:F169"/>
    <mergeCell ref="H169:I169"/>
    <mergeCell ref="J169:K169"/>
    <mergeCell ref="C172:F172"/>
    <mergeCell ref="H172:I172"/>
    <mergeCell ref="J172:K172"/>
    <mergeCell ref="C173:F173"/>
    <mergeCell ref="H173:I173"/>
    <mergeCell ref="J173:K173"/>
    <mergeCell ref="C174:F174"/>
    <mergeCell ref="H174:I174"/>
    <mergeCell ref="J174:K174"/>
    <mergeCell ref="C175:F175"/>
    <mergeCell ref="H175:I175"/>
    <mergeCell ref="J175:K175"/>
    <mergeCell ref="I187:K187"/>
    <mergeCell ref="A188:D188"/>
    <mergeCell ref="E188:H188"/>
    <mergeCell ref="I188:K188"/>
    <mergeCell ref="A176:G176"/>
    <mergeCell ref="H176:I176"/>
    <mergeCell ref="J176:K176"/>
    <mergeCell ref="A177:K177"/>
    <mergeCell ref="A178:K178"/>
    <mergeCell ref="J120:K120"/>
    <mergeCell ref="A189:D189"/>
    <mergeCell ref="E189:H189"/>
    <mergeCell ref="I189:K189"/>
    <mergeCell ref="J121:K121"/>
    <mergeCell ref="B122:F122"/>
    <mergeCell ref="H122:I122"/>
    <mergeCell ref="J122:K122"/>
    <mergeCell ref="A190:D190"/>
    <mergeCell ref="E190:H190"/>
    <mergeCell ref="I190:K190"/>
    <mergeCell ref="A186:K186"/>
    <mergeCell ref="A187:D187"/>
    <mergeCell ref="E187:H187"/>
    <mergeCell ref="A116:K116"/>
    <mergeCell ref="A117:K117"/>
    <mergeCell ref="A118:K118"/>
    <mergeCell ref="A119:K119"/>
    <mergeCell ref="A120:F120"/>
    <mergeCell ref="H120:I120"/>
    <mergeCell ref="C123:F123"/>
    <mergeCell ref="H123:I123"/>
    <mergeCell ref="J123:K123"/>
    <mergeCell ref="C124:F124"/>
    <mergeCell ref="H124:I124"/>
    <mergeCell ref="J124:K124"/>
    <mergeCell ref="C125:F125"/>
    <mergeCell ref="H125:I125"/>
    <mergeCell ref="J125:K125"/>
    <mergeCell ref="C126:F126"/>
    <mergeCell ref="H126:I126"/>
    <mergeCell ref="J126:K126"/>
    <mergeCell ref="C127:F127"/>
    <mergeCell ref="H127:I127"/>
    <mergeCell ref="J127:K127"/>
    <mergeCell ref="C128:F128"/>
    <mergeCell ref="H128:I128"/>
    <mergeCell ref="J128:K128"/>
    <mergeCell ref="C129:F129"/>
    <mergeCell ref="H129:I129"/>
    <mergeCell ref="J129:K129"/>
    <mergeCell ref="C130:F130"/>
    <mergeCell ref="H130:I130"/>
    <mergeCell ref="J130:K130"/>
    <mergeCell ref="C131:F131"/>
    <mergeCell ref="H131:I131"/>
    <mergeCell ref="J131:K131"/>
    <mergeCell ref="C201:F201"/>
    <mergeCell ref="H201:I201"/>
    <mergeCell ref="J201:K201"/>
    <mergeCell ref="C132:F132"/>
    <mergeCell ref="H132:I132"/>
    <mergeCell ref="J132:K132"/>
    <mergeCell ref="C133:F133"/>
    <mergeCell ref="H133:I133"/>
    <mergeCell ref="J133:K133"/>
    <mergeCell ref="C134:F134"/>
    <mergeCell ref="H134:I134"/>
    <mergeCell ref="J134:K134"/>
    <mergeCell ref="C135:F135"/>
    <mergeCell ref="H135:I135"/>
    <mergeCell ref="J135:K135"/>
    <mergeCell ref="C136:F136"/>
    <mergeCell ref="H136:I136"/>
    <mergeCell ref="J136:K136"/>
    <mergeCell ref="C137:F137"/>
    <mergeCell ref="H137:I137"/>
    <mergeCell ref="J137:K137"/>
    <mergeCell ref="C138:F138"/>
    <mergeCell ref="H138:I138"/>
    <mergeCell ref="J138:K138"/>
    <mergeCell ref="C139:F139"/>
    <mergeCell ref="H139:I139"/>
    <mergeCell ref="J139:K139"/>
    <mergeCell ref="J143:K143"/>
    <mergeCell ref="C140:F140"/>
    <mergeCell ref="H140:I140"/>
    <mergeCell ref="J140:K140"/>
    <mergeCell ref="C141:F141"/>
    <mergeCell ref="H141:I141"/>
    <mergeCell ref="J141:K141"/>
    <mergeCell ref="A144:G144"/>
    <mergeCell ref="H144:I144"/>
    <mergeCell ref="J144:K144"/>
    <mergeCell ref="A145:K145"/>
    <mergeCell ref="A146:K146"/>
    <mergeCell ref="C142:F142"/>
    <mergeCell ref="H142:I142"/>
    <mergeCell ref="J142:K142"/>
    <mergeCell ref="C143:F143"/>
    <mergeCell ref="H143:I143"/>
    <mergeCell ref="A147:K147"/>
    <mergeCell ref="A148:D148"/>
    <mergeCell ref="E148:H148"/>
    <mergeCell ref="I148:K148"/>
    <mergeCell ref="A149:D149"/>
    <mergeCell ref="E149:H149"/>
    <mergeCell ref="I149:K149"/>
    <mergeCell ref="A150:D150"/>
    <mergeCell ref="E150:H150"/>
    <mergeCell ref="I150:K150"/>
    <mergeCell ref="A151:D151"/>
    <mergeCell ref="E151:H151"/>
    <mergeCell ref="I151:K151"/>
  </mergeCells>
  <printOptions/>
  <pageMargins left="0" right="0" top="0" bottom="0" header="0.31496062992125984" footer="0.31496062992125984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9.00390625" style="124" customWidth="1"/>
    <col min="2" max="2" width="7.00390625" style="124" customWidth="1"/>
    <col min="3" max="3" width="9.00390625" style="124" customWidth="1"/>
    <col min="4" max="4" width="7.28125" style="124" customWidth="1"/>
    <col min="5" max="5" width="8.421875" style="124" customWidth="1"/>
    <col min="6" max="6" width="8.00390625" style="124" customWidth="1"/>
    <col min="7" max="7" width="10.57421875" style="124" customWidth="1"/>
    <col min="8" max="8" width="7.421875" style="124" customWidth="1"/>
    <col min="9" max="9" width="6.00390625" style="124" customWidth="1"/>
    <col min="10" max="10" width="14.57421875" style="124" customWidth="1"/>
    <col min="11" max="11" width="6.421875" style="124" customWidth="1"/>
    <col min="12" max="16384" width="9.00390625" style="124" customWidth="1"/>
  </cols>
  <sheetData>
    <row r="1" spans="1:11" ht="24">
      <c r="A1" s="493" t="s">
        <v>119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 ht="24">
      <c r="A2" s="495" t="s">
        <v>389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3" spans="1:11" ht="24">
      <c r="A3" s="125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2" ht="24">
      <c r="A4" s="126"/>
      <c r="B4" s="491" t="s">
        <v>390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</row>
    <row r="5" spans="1:5" ht="24">
      <c r="A5" s="126"/>
      <c r="B5" s="129" t="s">
        <v>263</v>
      </c>
      <c r="C5" s="126"/>
      <c r="D5" s="126"/>
      <c r="E5" s="126"/>
    </row>
    <row r="6" spans="1:10" ht="24">
      <c r="A6" s="126"/>
      <c r="B6" s="126" t="s">
        <v>399</v>
      </c>
      <c r="C6" s="126"/>
      <c r="D6" s="126"/>
      <c r="E6" s="126"/>
      <c r="J6" s="345">
        <v>9610867.98</v>
      </c>
    </row>
    <row r="7" spans="1:5" ht="24">
      <c r="A7" s="126"/>
      <c r="B7" s="126" t="s">
        <v>264</v>
      </c>
      <c r="C7" s="126"/>
      <c r="D7" s="126"/>
      <c r="E7" s="126"/>
    </row>
    <row r="8" spans="1:12" ht="24">
      <c r="A8" s="126"/>
      <c r="B8" s="496" t="s">
        <v>398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0" ht="24">
      <c r="A9" s="126"/>
      <c r="B9" s="126" t="s">
        <v>397</v>
      </c>
      <c r="C9" s="126"/>
      <c r="D9" s="126"/>
      <c r="E9" s="126"/>
      <c r="J9" s="344">
        <v>69523.6</v>
      </c>
    </row>
    <row r="10" spans="1:12" ht="24.75" thickBot="1">
      <c r="A10" s="126"/>
      <c r="B10" s="127" t="s">
        <v>265</v>
      </c>
      <c r="C10" s="128"/>
      <c r="D10" s="128"/>
      <c r="E10" s="128"/>
      <c r="F10" s="128"/>
      <c r="G10" s="128"/>
      <c r="H10" s="128"/>
      <c r="I10" s="128"/>
      <c r="J10" s="130">
        <v>9541344.38</v>
      </c>
      <c r="K10" s="131"/>
      <c r="L10" s="132"/>
    </row>
    <row r="11" spans="1:5" ht="24.75" thickTop="1">
      <c r="A11" s="126"/>
      <c r="B11" s="126"/>
      <c r="C11" s="126"/>
      <c r="D11" s="126"/>
      <c r="E11" s="126"/>
    </row>
    <row r="12" spans="1:10" ht="24">
      <c r="A12" s="126"/>
      <c r="B12" s="129" t="s">
        <v>266</v>
      </c>
      <c r="C12" s="126"/>
      <c r="D12" s="126"/>
      <c r="E12" s="126"/>
      <c r="J12" s="133"/>
    </row>
    <row r="13" spans="1:10" ht="24">
      <c r="A13" s="126"/>
      <c r="B13" s="489" t="s">
        <v>391</v>
      </c>
      <c r="C13" s="490"/>
      <c r="D13" s="490"/>
      <c r="E13" s="490"/>
      <c r="F13" s="490"/>
      <c r="G13" s="490"/>
      <c r="H13" s="128"/>
      <c r="J13" s="133">
        <v>21196181.67</v>
      </c>
    </row>
    <row r="14" spans="1:5" ht="24">
      <c r="A14" s="126"/>
      <c r="B14" s="134" t="s">
        <v>392</v>
      </c>
      <c r="C14" s="126"/>
      <c r="D14" s="126"/>
      <c r="E14" s="126"/>
    </row>
    <row r="15" spans="1:5" ht="24">
      <c r="A15" s="126"/>
      <c r="B15" s="126" t="s">
        <v>393</v>
      </c>
      <c r="C15" s="126"/>
      <c r="D15" s="126"/>
      <c r="E15" s="126"/>
    </row>
    <row r="16" spans="1:10" ht="24">
      <c r="A16" s="126"/>
      <c r="B16" s="489" t="s">
        <v>394</v>
      </c>
      <c r="C16" s="490"/>
      <c r="D16" s="490"/>
      <c r="E16" s="490"/>
      <c r="F16" s="490"/>
      <c r="G16" s="490"/>
      <c r="H16" s="490"/>
      <c r="I16" s="490"/>
      <c r="J16" s="135">
        <v>11654837.29</v>
      </c>
    </row>
    <row r="17" spans="1:10" ht="24">
      <c r="A17" s="126"/>
      <c r="B17" s="491" t="s">
        <v>265</v>
      </c>
      <c r="C17" s="490"/>
      <c r="D17" s="490"/>
      <c r="E17" s="490"/>
      <c r="F17" s="490"/>
      <c r="G17" s="490"/>
      <c r="H17" s="128"/>
      <c r="J17" s="133">
        <v>9541344.38</v>
      </c>
    </row>
    <row r="18" spans="1:10" ht="24">
      <c r="A18" s="126"/>
      <c r="B18" s="134" t="s">
        <v>395</v>
      </c>
      <c r="C18" s="126"/>
      <c r="D18" s="126"/>
      <c r="E18" s="126"/>
      <c r="J18" s="136">
        <v>1790500</v>
      </c>
    </row>
    <row r="19" spans="1:10" ht="24.75" thickBot="1">
      <c r="A19" s="126"/>
      <c r="B19" s="491" t="s">
        <v>396</v>
      </c>
      <c r="C19" s="492"/>
      <c r="D19" s="492"/>
      <c r="E19" s="492"/>
      <c r="F19" s="492"/>
      <c r="G19" s="492"/>
      <c r="H19" s="492"/>
      <c r="J19" s="137">
        <v>7750844.38</v>
      </c>
    </row>
    <row r="20" spans="1:5" ht="24.75" thickTop="1">
      <c r="A20" s="138"/>
      <c r="B20" s="488"/>
      <c r="C20" s="488"/>
      <c r="D20" s="488"/>
      <c r="E20" s="488"/>
    </row>
    <row r="21" spans="1:5" ht="24">
      <c r="A21" s="138"/>
      <c r="B21" s="488"/>
      <c r="C21" s="488"/>
      <c r="D21" s="488"/>
      <c r="E21" s="488"/>
    </row>
    <row r="22" spans="1:5" ht="24">
      <c r="A22" s="138"/>
      <c r="B22" s="488"/>
      <c r="C22" s="488"/>
      <c r="D22" s="488"/>
      <c r="E22" s="488"/>
    </row>
    <row r="23" spans="1:5" ht="24">
      <c r="A23" s="138"/>
      <c r="B23" s="488"/>
      <c r="C23" s="488"/>
      <c r="D23" s="488"/>
      <c r="E23" s="488"/>
    </row>
    <row r="24" spans="1:5" ht="24">
      <c r="A24" s="140"/>
      <c r="B24" s="139"/>
      <c r="C24" s="139"/>
      <c r="D24" s="139"/>
      <c r="E24" s="139"/>
    </row>
    <row r="25" spans="1:5" ht="24">
      <c r="A25" s="141"/>
      <c r="B25" s="142"/>
      <c r="C25" s="143"/>
      <c r="D25" s="143"/>
      <c r="E25" s="139"/>
    </row>
    <row r="26" spans="1:5" ht="24">
      <c r="A26" s="141"/>
      <c r="B26" s="138"/>
      <c r="C26" s="144"/>
      <c r="D26" s="144"/>
      <c r="E26" s="138"/>
    </row>
    <row r="27" spans="1:5" ht="24">
      <c r="A27" s="138"/>
      <c r="B27" s="139"/>
      <c r="C27" s="145"/>
      <c r="D27" s="145"/>
      <c r="E27" s="138"/>
    </row>
    <row r="28" spans="1:5" ht="21.75">
      <c r="A28" s="132"/>
      <c r="B28" s="132"/>
      <c r="C28" s="132"/>
      <c r="D28" s="132"/>
      <c r="E28" s="132"/>
    </row>
  </sheetData>
  <sheetProtection/>
  <mergeCells count="12">
    <mergeCell ref="A1:K1"/>
    <mergeCell ref="A2:K2"/>
    <mergeCell ref="B4:L4"/>
    <mergeCell ref="B8:L8"/>
    <mergeCell ref="B13:G13"/>
    <mergeCell ref="B23:E23"/>
    <mergeCell ref="B16:I16"/>
    <mergeCell ref="B17:G17"/>
    <mergeCell ref="B19:H19"/>
    <mergeCell ref="B20:E20"/>
    <mergeCell ref="B21:E21"/>
    <mergeCell ref="B22:E2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6.28125" style="175" customWidth="1"/>
    <col min="2" max="2" width="42.8515625" style="175" customWidth="1"/>
    <col min="3" max="3" width="11.28125" style="174" customWidth="1"/>
    <col min="4" max="4" width="11.140625" style="175" customWidth="1"/>
    <col min="5" max="5" width="10.140625" style="174" customWidth="1"/>
    <col min="6" max="6" width="13.00390625" style="175" customWidth="1"/>
    <col min="7" max="7" width="26.7109375" style="175" customWidth="1"/>
    <col min="8" max="16384" width="9.00390625" style="175" customWidth="1"/>
  </cols>
  <sheetData>
    <row r="1" spans="1:7" ht="17.25">
      <c r="A1" s="391" t="s">
        <v>118</v>
      </c>
      <c r="B1" s="391"/>
      <c r="C1" s="391"/>
      <c r="D1" s="391"/>
      <c r="E1" s="391"/>
      <c r="F1" s="391"/>
      <c r="G1" s="391"/>
    </row>
    <row r="2" spans="1:7" ht="18.75">
      <c r="A2" s="395" t="s">
        <v>119</v>
      </c>
      <c r="B2" s="395"/>
      <c r="C2" s="395"/>
      <c r="D2" s="395"/>
      <c r="E2" s="395"/>
      <c r="F2" s="395"/>
      <c r="G2" s="395"/>
    </row>
    <row r="3" spans="1:7" ht="18.75">
      <c r="A3" s="395" t="s">
        <v>120</v>
      </c>
      <c r="B3" s="395"/>
      <c r="C3" s="395"/>
      <c r="D3" s="395"/>
      <c r="E3" s="395"/>
      <c r="F3" s="395"/>
      <c r="G3" s="395"/>
    </row>
    <row r="4" spans="1:7" ht="18.75">
      <c r="A4" s="395" t="s">
        <v>12</v>
      </c>
      <c r="B4" s="395"/>
      <c r="C4" s="395"/>
      <c r="D4" s="395"/>
      <c r="E4" s="395"/>
      <c r="F4" s="395"/>
      <c r="G4" s="395"/>
    </row>
    <row r="5" spans="1:7" ht="18.75">
      <c r="A5" s="395" t="s">
        <v>325</v>
      </c>
      <c r="B5" s="395"/>
      <c r="C5" s="395"/>
      <c r="D5" s="395"/>
      <c r="E5" s="395"/>
      <c r="F5" s="395"/>
      <c r="G5" s="395"/>
    </row>
    <row r="6" spans="1:7" ht="18.75">
      <c r="A6" s="395"/>
      <c r="B6" s="395"/>
      <c r="C6" s="394"/>
      <c r="D6" s="394"/>
      <c r="E6" s="394"/>
      <c r="F6" s="394"/>
      <c r="G6" s="395"/>
    </row>
    <row r="7" spans="1:7" ht="17.25">
      <c r="A7" s="502" t="s">
        <v>121</v>
      </c>
      <c r="B7" s="503"/>
      <c r="C7" s="504" t="s">
        <v>42</v>
      </c>
      <c r="D7" s="505"/>
      <c r="E7" s="247" t="s">
        <v>122</v>
      </c>
      <c r="F7" s="248" t="s">
        <v>123</v>
      </c>
      <c r="G7" s="248" t="s">
        <v>74</v>
      </c>
    </row>
    <row r="8" spans="1:7" ht="22.5" customHeight="1">
      <c r="A8" s="506"/>
      <c r="B8" s="507"/>
      <c r="C8" s="150" t="s">
        <v>124</v>
      </c>
      <c r="D8" s="149" t="s">
        <v>125</v>
      </c>
      <c r="E8" s="249"/>
      <c r="F8" s="250"/>
      <c r="G8" s="250"/>
    </row>
    <row r="9" spans="1:7" ht="17.25">
      <c r="A9" s="508" t="s">
        <v>126</v>
      </c>
      <c r="B9" s="509"/>
      <c r="C9" s="157"/>
      <c r="D9" s="154"/>
      <c r="E9" s="155"/>
      <c r="F9" s="154"/>
      <c r="G9" s="154"/>
    </row>
    <row r="10" spans="1:7" ht="17.25">
      <c r="A10" s="510" t="s">
        <v>314</v>
      </c>
      <c r="B10" s="511"/>
      <c r="C10" s="157"/>
      <c r="D10" s="156"/>
      <c r="E10" s="157"/>
      <c r="F10" s="156"/>
      <c r="G10" s="156"/>
    </row>
    <row r="11" spans="1:7" ht="17.25">
      <c r="A11" s="497" t="s">
        <v>315</v>
      </c>
      <c r="B11" s="498"/>
      <c r="C11" s="157"/>
      <c r="D11" s="156"/>
      <c r="E11" s="157"/>
      <c r="F11" s="156"/>
      <c r="G11" s="253" t="s">
        <v>317</v>
      </c>
    </row>
    <row r="12" spans="1:7" ht="17.25">
      <c r="A12" s="497" t="s">
        <v>316</v>
      </c>
      <c r="B12" s="498"/>
      <c r="C12" s="157">
        <v>956500</v>
      </c>
      <c r="D12" s="254" t="s">
        <v>83</v>
      </c>
      <c r="E12" s="255">
        <v>0</v>
      </c>
      <c r="F12" s="157">
        <f>+C12-E12</f>
        <v>956500</v>
      </c>
      <c r="G12" s="156" t="s">
        <v>318</v>
      </c>
    </row>
    <row r="13" spans="1:7" ht="17.25">
      <c r="A13" s="251"/>
      <c r="B13" s="252"/>
      <c r="C13" s="157"/>
      <c r="D13" s="254"/>
      <c r="E13" s="255"/>
      <c r="F13" s="157"/>
      <c r="G13" s="156" t="s">
        <v>319</v>
      </c>
    </row>
    <row r="14" spans="1:7" ht="17.25">
      <c r="A14" s="251"/>
      <c r="B14" s="252"/>
      <c r="C14" s="157"/>
      <c r="D14" s="254"/>
      <c r="E14" s="255"/>
      <c r="F14" s="157"/>
      <c r="G14" s="156" t="s">
        <v>320</v>
      </c>
    </row>
    <row r="15" spans="1:7" ht="17.25">
      <c r="A15" s="251"/>
      <c r="B15" s="252"/>
      <c r="C15" s="157"/>
      <c r="D15" s="254"/>
      <c r="E15" s="255"/>
      <c r="F15" s="157"/>
      <c r="G15" s="156" t="s">
        <v>321</v>
      </c>
    </row>
    <row r="16" spans="1:7" ht="17.25">
      <c r="A16" s="251"/>
      <c r="B16" s="252"/>
      <c r="C16" s="157"/>
      <c r="D16" s="254"/>
      <c r="E16" s="255"/>
      <c r="F16" s="157"/>
      <c r="G16" s="156"/>
    </row>
    <row r="17" spans="1:7" ht="17.25">
      <c r="A17" s="497" t="s">
        <v>326</v>
      </c>
      <c r="B17" s="498"/>
      <c r="C17" s="157">
        <v>690000</v>
      </c>
      <c r="D17" s="156"/>
      <c r="E17" s="157"/>
      <c r="F17" s="157">
        <v>690000</v>
      </c>
      <c r="G17" s="253" t="s">
        <v>323</v>
      </c>
    </row>
    <row r="18" spans="1:7" ht="17.25">
      <c r="A18" s="497" t="s">
        <v>322</v>
      </c>
      <c r="B18" s="498"/>
      <c r="C18" s="157"/>
      <c r="D18" s="156"/>
      <c r="E18" s="157"/>
      <c r="F18" s="157"/>
      <c r="G18" s="156" t="s">
        <v>324</v>
      </c>
    </row>
    <row r="19" spans="1:7" ht="17.25">
      <c r="A19" s="497"/>
      <c r="B19" s="498"/>
      <c r="C19" s="157"/>
      <c r="D19" s="156"/>
      <c r="E19" s="157"/>
      <c r="F19" s="157"/>
      <c r="G19" s="156" t="s">
        <v>319</v>
      </c>
    </row>
    <row r="20" spans="1:7" ht="17.25">
      <c r="A20" s="497"/>
      <c r="B20" s="498"/>
      <c r="C20" s="157"/>
      <c r="D20" s="254"/>
      <c r="E20" s="255"/>
      <c r="F20" s="157"/>
      <c r="G20" s="156" t="s">
        <v>320</v>
      </c>
    </row>
    <row r="21" spans="1:7" ht="17.25">
      <c r="A21" s="497"/>
      <c r="B21" s="498"/>
      <c r="C21" s="157"/>
      <c r="D21" s="156"/>
      <c r="E21" s="157"/>
      <c r="F21" s="157"/>
      <c r="G21" s="156" t="s">
        <v>321</v>
      </c>
    </row>
    <row r="22" spans="1:7" ht="17.25">
      <c r="A22" s="497"/>
      <c r="B22" s="498"/>
      <c r="C22" s="157"/>
      <c r="D22" s="254"/>
      <c r="E22" s="255"/>
      <c r="F22" s="157"/>
      <c r="G22" s="156"/>
    </row>
    <row r="23" spans="1:7" ht="17.25">
      <c r="A23" s="497" t="s">
        <v>328</v>
      </c>
      <c r="B23" s="498"/>
      <c r="C23" s="157">
        <v>790000</v>
      </c>
      <c r="D23" s="156"/>
      <c r="E23" s="157"/>
      <c r="F23" s="157">
        <v>790000</v>
      </c>
      <c r="G23" s="253" t="s">
        <v>329</v>
      </c>
    </row>
    <row r="24" spans="1:7" ht="17.25">
      <c r="A24" s="497" t="s">
        <v>327</v>
      </c>
      <c r="B24" s="498"/>
      <c r="C24" s="157"/>
      <c r="D24" s="156"/>
      <c r="E24" s="157"/>
      <c r="F24" s="157"/>
      <c r="G24" s="156" t="s">
        <v>324</v>
      </c>
    </row>
    <row r="25" spans="1:7" ht="17.25">
      <c r="A25" s="256"/>
      <c r="B25" s="257"/>
      <c r="C25" s="157"/>
      <c r="D25" s="156"/>
      <c r="E25" s="157"/>
      <c r="F25" s="157"/>
      <c r="G25" s="156" t="s">
        <v>319</v>
      </c>
    </row>
    <row r="26" spans="1:7" ht="17.25">
      <c r="A26" s="256"/>
      <c r="B26" s="257"/>
      <c r="C26" s="157"/>
      <c r="D26" s="156"/>
      <c r="E26" s="157"/>
      <c r="F26" s="157"/>
      <c r="G26" s="156" t="s">
        <v>320</v>
      </c>
    </row>
    <row r="27" spans="1:7" ht="17.25">
      <c r="A27" s="499"/>
      <c r="B27" s="500"/>
      <c r="C27" s="160"/>
      <c r="D27" s="159"/>
      <c r="E27" s="160"/>
      <c r="F27" s="160"/>
      <c r="G27" s="159" t="s">
        <v>321</v>
      </c>
    </row>
    <row r="28" spans="2:7" ht="18" thickBot="1">
      <c r="B28" s="169" t="s">
        <v>73</v>
      </c>
      <c r="C28" s="170">
        <f>SUM(C9:C27)</f>
        <v>2436500</v>
      </c>
      <c r="D28" s="258" t="s">
        <v>83</v>
      </c>
      <c r="E28" s="259" t="s">
        <v>83</v>
      </c>
      <c r="F28" s="170">
        <f>SUM(F9:F27)</f>
        <v>2436500</v>
      </c>
      <c r="G28" s="260"/>
    </row>
    <row r="29" ht="18" thickTop="1"/>
    <row r="31" spans="1:7" ht="17.25">
      <c r="A31" s="501"/>
      <c r="B31" s="388"/>
      <c r="C31" s="388"/>
      <c r="D31" s="388"/>
      <c r="E31" s="388"/>
      <c r="F31" s="388"/>
      <c r="G31" s="388"/>
    </row>
    <row r="32" spans="1:7" ht="18.75">
      <c r="A32" s="395"/>
      <c r="B32" s="395"/>
      <c r="C32" s="395"/>
      <c r="D32" s="395"/>
      <c r="E32" s="395"/>
      <c r="F32" s="395"/>
      <c r="G32" s="395"/>
    </row>
    <row r="33" spans="1:7" ht="18.75">
      <c r="A33" s="395"/>
      <c r="B33" s="395"/>
      <c r="C33" s="395"/>
      <c r="D33" s="395"/>
      <c r="E33" s="395"/>
      <c r="F33" s="395"/>
      <c r="G33" s="395"/>
    </row>
    <row r="34" spans="1:7" ht="18.75">
      <c r="A34" s="395"/>
      <c r="B34" s="395"/>
      <c r="C34" s="395"/>
      <c r="D34" s="395"/>
      <c r="E34" s="395"/>
      <c r="F34" s="395"/>
      <c r="G34" s="395"/>
    </row>
    <row r="35" spans="1:7" ht="18.75">
      <c r="A35" s="395"/>
      <c r="B35" s="395"/>
      <c r="C35" s="395"/>
      <c r="D35" s="395"/>
      <c r="E35" s="395"/>
      <c r="F35" s="395"/>
      <c r="G35" s="395"/>
    </row>
    <row r="36" spans="1:7" ht="18.75">
      <c r="A36" s="395"/>
      <c r="B36" s="395"/>
      <c r="C36" s="395"/>
      <c r="D36" s="395"/>
      <c r="E36" s="395"/>
      <c r="F36" s="395"/>
      <c r="G36" s="395"/>
    </row>
    <row r="37" spans="1:7" ht="17.25">
      <c r="A37" s="261"/>
      <c r="B37" s="261"/>
      <c r="C37" s="262"/>
      <c r="D37" s="263"/>
      <c r="E37" s="263"/>
      <c r="F37" s="261"/>
      <c r="G37" s="261"/>
    </row>
    <row r="38" spans="1:7" ht="17.25">
      <c r="A38" s="261"/>
      <c r="B38" s="264"/>
      <c r="C38" s="262"/>
      <c r="D38" s="262"/>
      <c r="E38" s="262"/>
      <c r="F38" s="261"/>
      <c r="G38" s="261"/>
    </row>
    <row r="39" spans="1:7" ht="17.25">
      <c r="A39" s="260"/>
      <c r="B39" s="264"/>
      <c r="C39" s="265"/>
      <c r="D39" s="265"/>
      <c r="E39" s="265"/>
      <c r="F39" s="260"/>
      <c r="G39" s="260"/>
    </row>
    <row r="40" spans="1:7" ht="17.25">
      <c r="A40" s="260"/>
      <c r="B40" s="264"/>
      <c r="C40" s="265"/>
      <c r="D40" s="265"/>
      <c r="E40" s="265"/>
      <c r="F40" s="260"/>
      <c r="G40" s="260"/>
    </row>
    <row r="41" spans="1:7" ht="17.25">
      <c r="A41" s="266"/>
      <c r="B41" s="266"/>
      <c r="C41" s="265"/>
      <c r="D41" s="265"/>
      <c r="E41" s="265"/>
      <c r="F41" s="260"/>
      <c r="G41" s="260"/>
    </row>
    <row r="42" spans="1:7" ht="17.25">
      <c r="A42" s="266"/>
      <c r="B42" s="266"/>
      <c r="C42" s="265"/>
      <c r="D42" s="265"/>
      <c r="E42" s="267"/>
      <c r="F42" s="268"/>
      <c r="G42" s="265"/>
    </row>
    <row r="43" spans="1:7" ht="17.25">
      <c r="A43" s="264"/>
      <c r="B43" s="261"/>
      <c r="C43" s="265"/>
      <c r="D43" s="265"/>
      <c r="E43" s="265"/>
      <c r="F43" s="260"/>
      <c r="G43" s="265"/>
    </row>
    <row r="44" spans="1:7" ht="17.25">
      <c r="A44" s="266"/>
      <c r="B44" s="266"/>
      <c r="C44" s="265"/>
      <c r="D44" s="265"/>
      <c r="E44" s="265"/>
      <c r="F44" s="260"/>
      <c r="G44" s="265"/>
    </row>
    <row r="45" spans="1:7" ht="17.25">
      <c r="A45" s="266"/>
      <c r="B45" s="266"/>
      <c r="C45" s="265"/>
      <c r="D45" s="265"/>
      <c r="E45" s="265"/>
      <c r="F45" s="260"/>
      <c r="G45" s="265"/>
    </row>
    <row r="46" spans="1:7" ht="17.25">
      <c r="A46" s="266"/>
      <c r="B46" s="266"/>
      <c r="C46" s="265"/>
      <c r="D46" s="265"/>
      <c r="E46" s="265"/>
      <c r="F46" s="268"/>
      <c r="G46" s="265"/>
    </row>
    <row r="47" spans="1:7" ht="17.25">
      <c r="A47" s="269"/>
      <c r="B47" s="270"/>
      <c r="C47" s="265"/>
      <c r="D47" s="265"/>
      <c r="E47" s="267"/>
      <c r="F47" s="260"/>
      <c r="G47" s="265"/>
    </row>
    <row r="48" spans="1:7" ht="17.25">
      <c r="A48" s="266"/>
      <c r="B48" s="266"/>
      <c r="C48" s="265"/>
      <c r="D48" s="265"/>
      <c r="E48" s="267"/>
      <c r="F48" s="268"/>
      <c r="G48" s="265"/>
    </row>
    <row r="49" spans="1:7" ht="17.25">
      <c r="A49" s="266"/>
      <c r="B49" s="266"/>
      <c r="C49" s="265"/>
      <c r="D49" s="265"/>
      <c r="E49" s="265"/>
      <c r="F49" s="260"/>
      <c r="G49" s="265"/>
    </row>
    <row r="50" spans="1:7" ht="17.25">
      <c r="A50" s="271"/>
      <c r="B50" s="271"/>
      <c r="C50" s="265"/>
      <c r="D50" s="265"/>
      <c r="E50" s="265"/>
      <c r="F50" s="260"/>
      <c r="G50" s="265"/>
    </row>
    <row r="51" spans="1:7" ht="17.25">
      <c r="A51" s="264"/>
      <c r="B51" s="264"/>
      <c r="C51" s="265"/>
      <c r="D51" s="265"/>
      <c r="E51" s="265"/>
      <c r="F51" s="260"/>
      <c r="G51" s="265"/>
    </row>
    <row r="52" spans="1:7" ht="17.25">
      <c r="A52" s="266"/>
      <c r="B52" s="266"/>
      <c r="C52" s="265"/>
      <c r="D52" s="265"/>
      <c r="E52" s="265"/>
      <c r="F52" s="260"/>
      <c r="G52" s="265"/>
    </row>
    <row r="53" spans="1:7" ht="17.25">
      <c r="A53" s="260"/>
      <c r="B53" s="261" t="s">
        <v>73</v>
      </c>
      <c r="C53" s="177">
        <f>SUM(C39:C52)</f>
        <v>0</v>
      </c>
      <c r="D53" s="177"/>
      <c r="E53" s="265"/>
      <c r="F53" s="260"/>
      <c r="G53" s="177"/>
    </row>
  </sheetData>
  <sheetProtection/>
  <mergeCells count="28">
    <mergeCell ref="A1:G1"/>
    <mergeCell ref="A2:G2"/>
    <mergeCell ref="A3:G3"/>
    <mergeCell ref="A4:G4"/>
    <mergeCell ref="A5:G5"/>
    <mergeCell ref="A6:G6"/>
    <mergeCell ref="A7:B7"/>
    <mergeCell ref="C7:D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21:B21"/>
    <mergeCell ref="A33:G33"/>
    <mergeCell ref="A34:G34"/>
    <mergeCell ref="A35:G35"/>
    <mergeCell ref="A36:G36"/>
    <mergeCell ref="A22:B22"/>
    <mergeCell ref="A23:B23"/>
    <mergeCell ref="A24:B24"/>
    <mergeCell ref="A27:B27"/>
    <mergeCell ref="A31:G31"/>
    <mergeCell ref="A32:G32"/>
  </mergeCells>
  <printOptions/>
  <pageMargins left="0.5118110236220472" right="0" top="0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32"/>
  <sheetViews>
    <sheetView zoomScalePageLayoutView="0" workbookViewId="0" topLeftCell="A1">
      <selection activeCell="A23" sqref="A23:D23"/>
    </sheetView>
  </sheetViews>
  <sheetFormatPr defaultColWidth="9.140625" defaultRowHeight="15"/>
  <cols>
    <col min="1" max="1" width="46.8515625" style="273" customWidth="1"/>
    <col min="2" max="2" width="7.7109375" style="273" customWidth="1"/>
    <col min="3" max="3" width="15.00390625" style="273" customWidth="1"/>
    <col min="4" max="4" width="14.7109375" style="273" customWidth="1"/>
    <col min="5" max="5" width="10.8515625" style="273" customWidth="1"/>
    <col min="6" max="16384" width="9.00390625" style="273" customWidth="1"/>
  </cols>
  <sheetData>
    <row r="3" spans="1:4" ht="21">
      <c r="A3" s="512" t="s">
        <v>34</v>
      </c>
      <c r="B3" s="512"/>
      <c r="C3" s="512"/>
      <c r="D3" s="512"/>
    </row>
    <row r="4" spans="1:4" ht="17.25" customHeight="1">
      <c r="A4" s="512" t="s">
        <v>422</v>
      </c>
      <c r="B4" s="512"/>
      <c r="C4" s="512"/>
      <c r="D4" s="512"/>
    </row>
    <row r="5" spans="1:4" ht="21">
      <c r="A5" s="512" t="s">
        <v>411</v>
      </c>
      <c r="B5" s="512"/>
      <c r="C5" s="512"/>
      <c r="D5" s="512"/>
    </row>
    <row r="6" spans="1:4" ht="22.5" customHeight="1">
      <c r="A6" s="36" t="s">
        <v>4</v>
      </c>
      <c r="B6" s="356" t="s">
        <v>5</v>
      </c>
      <c r="C6" s="357" t="s">
        <v>9</v>
      </c>
      <c r="D6" s="357" t="s">
        <v>10</v>
      </c>
    </row>
    <row r="7" spans="1:4" ht="18.75" customHeight="1">
      <c r="A7" s="46" t="s">
        <v>412</v>
      </c>
      <c r="B7" s="52" t="s">
        <v>231</v>
      </c>
      <c r="C7" s="359">
        <v>166816.95</v>
      </c>
      <c r="D7" s="358">
        <v>0</v>
      </c>
    </row>
    <row r="8" spans="1:4" ht="18.75" customHeight="1">
      <c r="A8" s="46" t="s">
        <v>413</v>
      </c>
      <c r="B8" s="52" t="s">
        <v>232</v>
      </c>
      <c r="C8" s="359">
        <v>12824589.74</v>
      </c>
      <c r="D8" s="358">
        <v>0</v>
      </c>
    </row>
    <row r="9" spans="1:4" ht="18.75" customHeight="1">
      <c r="A9" s="46" t="s">
        <v>414</v>
      </c>
      <c r="B9" s="52" t="s">
        <v>232</v>
      </c>
      <c r="C9" s="359">
        <v>1515506.99</v>
      </c>
      <c r="D9" s="358">
        <v>0</v>
      </c>
    </row>
    <row r="10" spans="1:4" ht="18.75" customHeight="1">
      <c r="A10" s="46" t="s">
        <v>415</v>
      </c>
      <c r="B10" s="52" t="s">
        <v>233</v>
      </c>
      <c r="C10" s="359">
        <v>500000</v>
      </c>
      <c r="D10" s="358">
        <v>0</v>
      </c>
    </row>
    <row r="11" spans="1:4" ht="18.75" customHeight="1">
      <c r="A11" s="46" t="s">
        <v>416</v>
      </c>
      <c r="B11" s="52" t="s">
        <v>232</v>
      </c>
      <c r="C11" s="359">
        <v>6189267.99</v>
      </c>
      <c r="D11" s="358">
        <v>0</v>
      </c>
    </row>
    <row r="12" spans="1:4" ht="18.75" customHeight="1">
      <c r="A12" s="46" t="s">
        <v>417</v>
      </c>
      <c r="B12" s="52" t="s">
        <v>234</v>
      </c>
      <c r="C12" s="358">
        <v>15000</v>
      </c>
      <c r="D12" s="358">
        <v>0</v>
      </c>
    </row>
    <row r="13" spans="1:4" ht="18.75" customHeight="1">
      <c r="A13" s="46" t="s">
        <v>418</v>
      </c>
      <c r="B13" s="52" t="s">
        <v>83</v>
      </c>
      <c r="C13" s="359">
        <v>54523.6</v>
      </c>
      <c r="D13" s="358">
        <v>0</v>
      </c>
    </row>
    <row r="14" spans="1:4" ht="18.75" customHeight="1">
      <c r="A14" s="46" t="s">
        <v>423</v>
      </c>
      <c r="B14" s="52" t="s">
        <v>246</v>
      </c>
      <c r="C14" s="358">
        <v>0</v>
      </c>
      <c r="D14" s="359">
        <v>2436500</v>
      </c>
    </row>
    <row r="15" spans="1:4" ht="18.75" customHeight="1">
      <c r="A15" s="47" t="s">
        <v>419</v>
      </c>
      <c r="B15" s="360" t="s">
        <v>248</v>
      </c>
      <c r="C15" s="361">
        <v>0</v>
      </c>
      <c r="D15" s="362">
        <v>867425.87</v>
      </c>
    </row>
    <row r="16" spans="1:4" ht="18.75" customHeight="1">
      <c r="A16" s="363" t="s">
        <v>420</v>
      </c>
      <c r="B16" s="53">
        <v>700</v>
      </c>
      <c r="C16" s="361">
        <v>0</v>
      </c>
      <c r="D16" s="359">
        <v>9610867.98</v>
      </c>
    </row>
    <row r="17" spans="1:4" ht="18.75" customHeight="1">
      <c r="A17" s="364" t="s">
        <v>421</v>
      </c>
      <c r="B17" s="365" t="s">
        <v>250</v>
      </c>
      <c r="C17" s="366">
        <v>0</v>
      </c>
      <c r="D17" s="367">
        <v>8350911.42</v>
      </c>
    </row>
    <row r="18" spans="3:4" ht="19.5" customHeight="1" thickBot="1">
      <c r="C18" s="368">
        <f>SUM(C7:C17)</f>
        <v>21265705.270000003</v>
      </c>
      <c r="D18" s="368">
        <f>SUM(D14:D17)</f>
        <v>21265705.270000003</v>
      </c>
    </row>
    <row r="19" spans="3:4" ht="19.5" customHeight="1" thickTop="1">
      <c r="C19" s="369"/>
      <c r="D19" s="369"/>
    </row>
    <row r="20" spans="1:4" ht="19.5" customHeight="1">
      <c r="A20" s="51" t="s">
        <v>424</v>
      </c>
      <c r="B20" s="51"/>
      <c r="C20" s="51"/>
      <c r="D20" s="51"/>
    </row>
    <row r="21" spans="1:4" ht="19.5" customHeight="1">
      <c r="A21" s="51" t="s">
        <v>425</v>
      </c>
      <c r="B21" s="51"/>
      <c r="C21" s="51"/>
      <c r="D21" s="51"/>
    </row>
    <row r="22" spans="1:4" ht="17.25" customHeight="1">
      <c r="A22" s="443" t="s">
        <v>426</v>
      </c>
      <c r="B22" s="443"/>
      <c r="C22" s="443"/>
      <c r="D22" s="443"/>
    </row>
    <row r="23" spans="1:4" ht="19.5" customHeight="1">
      <c r="A23" s="443"/>
      <c r="B23" s="443"/>
      <c r="C23" s="443"/>
      <c r="D23" s="443"/>
    </row>
    <row r="24" spans="1:4" ht="21">
      <c r="A24" s="443"/>
      <c r="B24" s="443"/>
      <c r="C24" s="443"/>
      <c r="D24" s="443"/>
    </row>
    <row r="25" spans="1:4" ht="21">
      <c r="A25" s="443"/>
      <c r="B25" s="443"/>
      <c r="C25" s="443"/>
      <c r="D25" s="443"/>
    </row>
    <row r="30" spans="2:5" ht="21">
      <c r="B30" s="513"/>
      <c r="C30" s="513"/>
      <c r="D30" s="514"/>
      <c r="E30" s="514"/>
    </row>
    <row r="31" spans="2:5" ht="22.5" customHeight="1">
      <c r="B31" s="513"/>
      <c r="C31" s="513"/>
      <c r="D31" s="514"/>
      <c r="E31" s="514"/>
    </row>
    <row r="32" spans="4:5" ht="22.5" customHeight="1">
      <c r="D32" s="413"/>
      <c r="E32" s="413"/>
    </row>
  </sheetData>
  <sheetProtection/>
  <mergeCells count="12">
    <mergeCell ref="A25:D25"/>
    <mergeCell ref="B30:C30"/>
    <mergeCell ref="D30:E30"/>
    <mergeCell ref="B31:C31"/>
    <mergeCell ref="D31:E31"/>
    <mergeCell ref="D32:E32"/>
    <mergeCell ref="A3:D3"/>
    <mergeCell ref="A4:D4"/>
    <mergeCell ref="A5:D5"/>
    <mergeCell ref="A22:D22"/>
    <mergeCell ref="A23:D23"/>
    <mergeCell ref="A24:D2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2.57421875" style="199" customWidth="1"/>
    <col min="2" max="2" width="8.28125" style="199" customWidth="1"/>
    <col min="3" max="3" width="15.00390625" style="199" customWidth="1"/>
    <col min="4" max="4" width="37.28125" style="199" customWidth="1"/>
    <col min="5" max="5" width="13.00390625" style="199" customWidth="1"/>
    <col min="6" max="6" width="14.8515625" style="199" customWidth="1"/>
    <col min="7" max="16384" width="9.00390625" style="199" customWidth="1"/>
  </cols>
  <sheetData>
    <row r="1" spans="1:6" ht="18.75">
      <c r="A1" s="198" t="s">
        <v>313</v>
      </c>
      <c r="B1" s="198"/>
      <c r="C1" s="198"/>
      <c r="D1" s="198"/>
      <c r="E1" s="198"/>
      <c r="F1" s="198"/>
    </row>
    <row r="2" spans="1:6" ht="18.75">
      <c r="A2" s="198" t="s">
        <v>300</v>
      </c>
      <c r="B2" s="198"/>
      <c r="C2" s="198"/>
      <c r="D2" s="198"/>
      <c r="E2" s="198"/>
      <c r="F2" s="198"/>
    </row>
    <row r="3" spans="1:6" ht="18.75">
      <c r="A3" s="200" t="s">
        <v>301</v>
      </c>
      <c r="B3" s="200"/>
      <c r="C3" s="201"/>
      <c r="D3" s="200"/>
      <c r="E3" s="200"/>
      <c r="F3" s="200"/>
    </row>
    <row r="4" spans="1:6" ht="21.75">
      <c r="A4" s="202" t="s">
        <v>26</v>
      </c>
      <c r="B4" s="203"/>
      <c r="C4" s="204"/>
      <c r="D4" s="205" t="s">
        <v>27</v>
      </c>
      <c r="E4" s="206"/>
      <c r="F4" s="203"/>
    </row>
    <row r="5" spans="1:6" ht="22.5" thickBot="1">
      <c r="A5" s="207" t="s">
        <v>297</v>
      </c>
      <c r="B5" s="208"/>
      <c r="C5" s="209">
        <v>6931451.89</v>
      </c>
      <c r="D5" s="210" t="s">
        <v>298</v>
      </c>
      <c r="E5" s="208"/>
      <c r="F5" s="211">
        <v>6931451.89</v>
      </c>
    </row>
    <row r="6" spans="1:6" ht="22.5" thickTop="1">
      <c r="A6" s="212"/>
      <c r="B6" s="213"/>
      <c r="C6" s="214"/>
      <c r="D6" s="215"/>
      <c r="E6" s="216"/>
      <c r="F6" s="217"/>
    </row>
    <row r="7" spans="1:6" ht="21.75">
      <c r="A7" s="218" t="s">
        <v>299</v>
      </c>
      <c r="B7" s="217"/>
      <c r="C7" s="219"/>
      <c r="D7" s="220" t="s">
        <v>28</v>
      </c>
      <c r="E7" s="221"/>
      <c r="F7" s="222"/>
    </row>
    <row r="8" spans="1:6" ht="21.75">
      <c r="A8" s="212" t="s">
        <v>303</v>
      </c>
      <c r="B8" s="219"/>
      <c r="C8" s="223">
        <v>166816.95</v>
      </c>
      <c r="D8" s="215" t="s">
        <v>307</v>
      </c>
      <c r="E8" s="223"/>
      <c r="F8" s="224">
        <v>2436500</v>
      </c>
    </row>
    <row r="9" spans="1:6" ht="21.75">
      <c r="A9" s="212" t="s">
        <v>304</v>
      </c>
      <c r="B9" s="219"/>
      <c r="C9" s="223">
        <v>12824589.74</v>
      </c>
      <c r="D9" s="215" t="s">
        <v>29</v>
      </c>
      <c r="E9" s="223"/>
      <c r="F9" s="224">
        <v>867425.87</v>
      </c>
    </row>
    <row r="10" spans="1:6" ht="21.75">
      <c r="A10" s="212" t="s">
        <v>305</v>
      </c>
      <c r="B10" s="219"/>
      <c r="C10" s="223">
        <v>1515506.99</v>
      </c>
      <c r="D10" s="215" t="s">
        <v>308</v>
      </c>
      <c r="E10" s="223"/>
      <c r="F10" s="224">
        <v>8350911.42</v>
      </c>
    </row>
    <row r="11" spans="1:6" ht="21.75">
      <c r="A11" s="212" t="s">
        <v>306</v>
      </c>
      <c r="B11" s="219"/>
      <c r="C11" s="223">
        <v>6189267.99</v>
      </c>
      <c r="D11" s="225" t="s">
        <v>14</v>
      </c>
      <c r="E11" s="224"/>
      <c r="F11" s="224"/>
    </row>
    <row r="12" spans="1:6" ht="21.75">
      <c r="A12" s="212" t="s">
        <v>224</v>
      </c>
      <c r="B12" s="219"/>
      <c r="C12" s="223">
        <v>500000</v>
      </c>
      <c r="D12" s="215" t="s">
        <v>310</v>
      </c>
      <c r="E12" s="224">
        <v>9289927.86</v>
      </c>
      <c r="F12" s="224"/>
    </row>
    <row r="13" spans="1:6" ht="21.75">
      <c r="A13" s="212" t="s">
        <v>30</v>
      </c>
      <c r="B13" s="219"/>
      <c r="C13" s="224">
        <v>54523.6</v>
      </c>
      <c r="D13" s="227" t="s">
        <v>302</v>
      </c>
      <c r="E13" s="228">
        <v>6325701.5</v>
      </c>
      <c r="F13" s="224"/>
    </row>
    <row r="14" spans="1:6" ht="21.75">
      <c r="A14" s="212" t="s">
        <v>228</v>
      </c>
      <c r="B14" s="226"/>
      <c r="C14" s="346">
        <v>15000</v>
      </c>
      <c r="D14" s="215" t="s">
        <v>31</v>
      </c>
      <c r="E14" s="228">
        <v>351566</v>
      </c>
      <c r="F14" s="224"/>
    </row>
    <row r="15" spans="1:6" ht="21.75">
      <c r="A15" s="229"/>
      <c r="B15" s="230"/>
      <c r="C15" s="231"/>
      <c r="D15" s="232" t="s">
        <v>312</v>
      </c>
      <c r="E15" s="228">
        <v>4774902</v>
      </c>
      <c r="F15" s="224"/>
    </row>
    <row r="16" spans="1:6" ht="21.75">
      <c r="A16" s="229"/>
      <c r="B16" s="230"/>
      <c r="C16" s="231"/>
      <c r="D16" s="235" t="s">
        <v>32</v>
      </c>
      <c r="E16" s="228">
        <v>1581425.38</v>
      </c>
      <c r="F16" s="224"/>
    </row>
    <row r="17" spans="1:6" ht="21.75">
      <c r="A17" s="233"/>
      <c r="B17" s="230"/>
      <c r="C17" s="234"/>
      <c r="D17" s="237" t="s">
        <v>311</v>
      </c>
      <c r="E17" s="238"/>
      <c r="F17" s="224">
        <f>E12+E13+E14-E15-E16</f>
        <v>9610867.98</v>
      </c>
    </row>
    <row r="18" spans="1:6" ht="22.5" thickBot="1">
      <c r="A18" s="236"/>
      <c r="B18" s="239"/>
      <c r="C18" s="211">
        <f>SUM(C8:C17)</f>
        <v>21265705.270000003</v>
      </c>
      <c r="D18" s="240"/>
      <c r="E18" s="241"/>
      <c r="F18" s="211">
        <f>SUM(F8:F17)</f>
        <v>21265705.27</v>
      </c>
    </row>
    <row r="19" spans="1:6" ht="19.5" thickTop="1">
      <c r="A19" s="242"/>
      <c r="B19" s="243"/>
      <c r="C19" s="243"/>
      <c r="D19" s="244"/>
      <c r="E19" s="245"/>
      <c r="F19" s="243"/>
    </row>
    <row r="20" spans="1:6" ht="18.75">
      <c r="A20" s="242"/>
      <c r="B20" s="243"/>
      <c r="C20" s="243"/>
      <c r="D20" s="242"/>
      <c r="E20" s="245"/>
      <c r="F20" s="243"/>
    </row>
    <row r="21" spans="1:6" ht="18.75">
      <c r="A21" s="244" t="s">
        <v>405</v>
      </c>
      <c r="B21" s="246"/>
      <c r="C21" s="246" t="s">
        <v>407</v>
      </c>
      <c r="D21" s="242"/>
      <c r="E21" s="350" t="s">
        <v>68</v>
      </c>
      <c r="F21" s="246"/>
    </row>
    <row r="22" spans="1:6" ht="18.75">
      <c r="A22" s="244" t="s">
        <v>406</v>
      </c>
      <c r="B22" s="243"/>
      <c r="C22" s="246" t="s">
        <v>402</v>
      </c>
      <c r="D22" s="242"/>
      <c r="E22" s="350" t="s">
        <v>404</v>
      </c>
      <c r="F22" s="246"/>
    </row>
    <row r="23" spans="1:6" ht="18.75">
      <c r="A23" s="347" t="s">
        <v>400</v>
      </c>
      <c r="C23" s="348" t="s">
        <v>401</v>
      </c>
      <c r="D23" s="349"/>
      <c r="E23" s="348" t="s">
        <v>403</v>
      </c>
      <c r="F23" s="349"/>
    </row>
  </sheetData>
  <sheetProtection/>
  <printOptions/>
  <pageMargins left="0.5905511811023623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4.8515625" style="148" customWidth="1"/>
    <col min="2" max="2" width="17.421875" style="148" customWidth="1"/>
    <col min="3" max="3" width="15.57421875" style="148" customWidth="1"/>
    <col min="4" max="4" width="14.7109375" style="148" customWidth="1"/>
    <col min="5" max="5" width="19.421875" style="148" customWidth="1"/>
    <col min="6" max="6" width="22.421875" style="148" customWidth="1"/>
    <col min="7" max="7" width="16.28125" style="148" customWidth="1"/>
    <col min="8" max="16384" width="9.00390625" style="148" customWidth="1"/>
  </cols>
  <sheetData>
    <row r="1" spans="1:7" ht="17.25">
      <c r="A1" s="391" t="s">
        <v>33</v>
      </c>
      <c r="B1" s="392"/>
      <c r="C1" s="392"/>
      <c r="D1" s="392"/>
      <c r="E1" s="392"/>
      <c r="F1" s="392"/>
      <c r="G1" s="392"/>
    </row>
    <row r="2" spans="1:7" ht="18.75">
      <c r="A2" s="393" t="s">
        <v>34</v>
      </c>
      <c r="B2" s="393"/>
      <c r="C2" s="393"/>
      <c r="D2" s="393"/>
      <c r="E2" s="393"/>
      <c r="F2" s="393"/>
      <c r="G2" s="393"/>
    </row>
    <row r="3" spans="1:7" ht="18.75">
      <c r="A3" s="393" t="s">
        <v>35</v>
      </c>
      <c r="B3" s="393"/>
      <c r="C3" s="393"/>
      <c r="D3" s="393"/>
      <c r="E3" s="393"/>
      <c r="F3" s="393"/>
      <c r="G3" s="393"/>
    </row>
    <row r="4" spans="1:7" ht="18.75">
      <c r="A4" s="394" t="s">
        <v>230</v>
      </c>
      <c r="B4" s="394"/>
      <c r="C4" s="394"/>
      <c r="D4" s="394"/>
      <c r="E4" s="394"/>
      <c r="F4" s="394"/>
      <c r="G4" s="394"/>
    </row>
    <row r="5" spans="1:7" ht="17.25">
      <c r="A5" s="149" t="s">
        <v>36</v>
      </c>
      <c r="B5" s="150" t="s">
        <v>37</v>
      </c>
      <c r="C5" s="149" t="s">
        <v>38</v>
      </c>
      <c r="D5" s="149" t="s">
        <v>39</v>
      </c>
      <c r="E5" s="150" t="s">
        <v>40</v>
      </c>
      <c r="F5" s="149" t="s">
        <v>41</v>
      </c>
      <c r="G5" s="150" t="s">
        <v>42</v>
      </c>
    </row>
    <row r="6" spans="1:7" ht="17.25">
      <c r="A6" s="151" t="s">
        <v>43</v>
      </c>
      <c r="B6" s="152">
        <f>SUM(B7:B9)</f>
        <v>2385977.39</v>
      </c>
      <c r="C6" s="153">
        <f>SUM(C7:C8)</f>
        <v>0</v>
      </c>
      <c r="D6" s="153">
        <f>SUM(D7:D8)</f>
        <v>0</v>
      </c>
      <c r="E6" s="152">
        <f>SUM(E7:E9)</f>
        <v>2385977.39</v>
      </c>
      <c r="F6" s="154" t="s">
        <v>44</v>
      </c>
      <c r="G6" s="155">
        <f>4683957.5+9900</f>
        <v>4693857.5</v>
      </c>
    </row>
    <row r="7" spans="1:7" ht="17.25">
      <c r="A7" s="154" t="s">
        <v>45</v>
      </c>
      <c r="B7" s="155">
        <v>0</v>
      </c>
      <c r="C7" s="155">
        <v>0</v>
      </c>
      <c r="D7" s="155">
        <v>0</v>
      </c>
      <c r="E7" s="155">
        <f>B7+C7-D7</f>
        <v>0</v>
      </c>
      <c r="F7" s="156" t="s">
        <v>46</v>
      </c>
      <c r="G7" s="157"/>
    </row>
    <row r="8" spans="1:7" ht="17.25">
      <c r="A8" s="156" t="s">
        <v>47</v>
      </c>
      <c r="B8" s="157">
        <v>2018000</v>
      </c>
      <c r="C8" s="157">
        <v>0</v>
      </c>
      <c r="D8" s="158">
        <v>0</v>
      </c>
      <c r="E8" s="157">
        <f>B8+C8-D8</f>
        <v>2018000</v>
      </c>
      <c r="F8" s="156" t="s">
        <v>48</v>
      </c>
      <c r="G8" s="157">
        <f>908127+248770</f>
        <v>1156897</v>
      </c>
    </row>
    <row r="9" spans="1:7" ht="17.25">
      <c r="A9" s="159" t="s">
        <v>49</v>
      </c>
      <c r="B9" s="160">
        <v>367977.39</v>
      </c>
      <c r="C9" s="157">
        <v>0</v>
      </c>
      <c r="D9" s="157">
        <v>0</v>
      </c>
      <c r="E9" s="157">
        <f>B9+C9-D9</f>
        <v>367977.39</v>
      </c>
      <c r="F9" s="156" t="s">
        <v>50</v>
      </c>
      <c r="G9" s="157">
        <f>20000+26000</f>
        <v>46000</v>
      </c>
    </row>
    <row r="10" spans="1:7" ht="17.25">
      <c r="A10" s="151" t="s">
        <v>51</v>
      </c>
      <c r="B10" s="152">
        <f>SUM(B11:B24)</f>
        <v>4042804.5</v>
      </c>
      <c r="C10" s="161">
        <f>SUM(C11:C24)</f>
        <v>502670</v>
      </c>
      <c r="D10" s="161">
        <f>SUM(D11:D24)</f>
        <v>0</v>
      </c>
      <c r="E10" s="162">
        <f>SUM(E11:E24)</f>
        <v>4545474.5</v>
      </c>
      <c r="F10" s="156" t="s">
        <v>52</v>
      </c>
      <c r="G10" s="157">
        <v>816697.39</v>
      </c>
    </row>
    <row r="11" spans="1:7" ht="17.25">
      <c r="A11" s="154" t="s">
        <v>53</v>
      </c>
      <c r="B11" s="155">
        <v>191757</v>
      </c>
      <c r="C11" s="163">
        <v>0</v>
      </c>
      <c r="D11" s="164">
        <v>0</v>
      </c>
      <c r="E11" s="155">
        <f>+B11+C11-D11</f>
        <v>191757</v>
      </c>
      <c r="F11" s="156" t="s">
        <v>410</v>
      </c>
      <c r="G11" s="157">
        <v>218000</v>
      </c>
    </row>
    <row r="12" spans="1:7" ht="17.25">
      <c r="A12" s="156" t="s">
        <v>54</v>
      </c>
      <c r="B12" s="157">
        <v>71350</v>
      </c>
      <c r="C12" s="165">
        <v>0</v>
      </c>
      <c r="D12" s="166">
        <v>0</v>
      </c>
      <c r="E12" s="157">
        <f aca="true" t="shared" si="0" ref="E12:E24">+B12+C12-D12</f>
        <v>71350</v>
      </c>
      <c r="F12" s="156"/>
      <c r="G12" s="157"/>
    </row>
    <row r="13" spans="1:7" ht="17.25">
      <c r="A13" s="156" t="s">
        <v>55</v>
      </c>
      <c r="B13" s="157">
        <v>597400</v>
      </c>
      <c r="C13" s="166">
        <v>0</v>
      </c>
      <c r="D13" s="166">
        <v>0</v>
      </c>
      <c r="E13" s="157">
        <f t="shared" si="0"/>
        <v>597400</v>
      </c>
      <c r="F13" s="156"/>
      <c r="G13" s="157"/>
    </row>
    <row r="14" spans="1:7" ht="17.25">
      <c r="A14" s="156" t="s">
        <v>56</v>
      </c>
      <c r="B14" s="157">
        <v>1352256</v>
      </c>
      <c r="C14" s="166">
        <v>74170</v>
      </c>
      <c r="D14" s="166">
        <v>0</v>
      </c>
      <c r="E14" s="157">
        <f t="shared" si="0"/>
        <v>1426426</v>
      </c>
      <c r="F14" s="156"/>
      <c r="G14" s="157"/>
    </row>
    <row r="15" spans="1:7" ht="17.25">
      <c r="A15" s="156" t="s">
        <v>57</v>
      </c>
      <c r="B15" s="157">
        <v>396700</v>
      </c>
      <c r="C15" s="166">
        <v>0</v>
      </c>
      <c r="D15" s="166">
        <v>0</v>
      </c>
      <c r="E15" s="157">
        <f t="shared" si="0"/>
        <v>396700</v>
      </c>
      <c r="F15" s="156"/>
      <c r="G15" s="157"/>
    </row>
    <row r="16" spans="1:7" ht="17.25">
      <c r="A16" s="156" t="s">
        <v>58</v>
      </c>
      <c r="B16" s="157">
        <v>137200</v>
      </c>
      <c r="C16" s="166">
        <v>293000</v>
      </c>
      <c r="D16" s="166">
        <v>0</v>
      </c>
      <c r="E16" s="157">
        <f t="shared" si="0"/>
        <v>430200</v>
      </c>
      <c r="F16" s="156"/>
      <c r="G16" s="157"/>
    </row>
    <row r="17" spans="1:7" ht="17.25">
      <c r="A17" s="156" t="s">
        <v>59</v>
      </c>
      <c r="B17" s="157">
        <v>317000</v>
      </c>
      <c r="C17" s="166">
        <v>0</v>
      </c>
      <c r="D17" s="166">
        <v>0</v>
      </c>
      <c r="E17" s="157">
        <f t="shared" si="0"/>
        <v>317000</v>
      </c>
      <c r="F17" s="156"/>
      <c r="G17" s="157"/>
    </row>
    <row r="18" spans="1:7" ht="17.25">
      <c r="A18" s="156" t="s">
        <v>60</v>
      </c>
      <c r="B18" s="157">
        <v>98400</v>
      </c>
      <c r="C18" s="166">
        <v>0</v>
      </c>
      <c r="D18" s="166">
        <v>0</v>
      </c>
      <c r="E18" s="157">
        <f>+B18+C18-D18</f>
        <v>98400</v>
      </c>
      <c r="F18" s="156"/>
      <c r="G18" s="157"/>
    </row>
    <row r="19" spans="1:7" ht="17.25">
      <c r="A19" s="156" t="s">
        <v>61</v>
      </c>
      <c r="B19" s="157">
        <v>84450</v>
      </c>
      <c r="C19" s="166">
        <v>29600</v>
      </c>
      <c r="D19" s="166">
        <v>0</v>
      </c>
      <c r="E19" s="157">
        <f t="shared" si="0"/>
        <v>114050</v>
      </c>
      <c r="F19" s="156"/>
      <c r="G19" s="157"/>
    </row>
    <row r="20" spans="1:7" ht="17.25">
      <c r="A20" s="156" t="s">
        <v>62</v>
      </c>
      <c r="B20" s="157">
        <v>81650</v>
      </c>
      <c r="C20" s="166">
        <v>0</v>
      </c>
      <c r="D20" s="166">
        <v>0</v>
      </c>
      <c r="E20" s="157">
        <f t="shared" si="0"/>
        <v>81650</v>
      </c>
      <c r="F20" s="156"/>
      <c r="G20" s="157"/>
    </row>
    <row r="21" spans="1:7" ht="17.25">
      <c r="A21" s="156" t="s">
        <v>63</v>
      </c>
      <c r="B21" s="157">
        <v>626741.5</v>
      </c>
      <c r="C21" s="166">
        <v>105900</v>
      </c>
      <c r="D21" s="166">
        <v>0</v>
      </c>
      <c r="E21" s="157">
        <f t="shared" si="0"/>
        <v>732641.5</v>
      </c>
      <c r="F21" s="156"/>
      <c r="G21" s="157"/>
    </row>
    <row r="22" spans="1:7" ht="17.25">
      <c r="A22" s="156" t="s">
        <v>64</v>
      </c>
      <c r="B22" s="157">
        <v>7800</v>
      </c>
      <c r="C22" s="166">
        <v>0</v>
      </c>
      <c r="D22" s="166">
        <v>0</v>
      </c>
      <c r="E22" s="157">
        <f t="shared" si="0"/>
        <v>7800</v>
      </c>
      <c r="F22" s="156"/>
      <c r="G22" s="157"/>
    </row>
    <row r="23" spans="1:7" ht="17.25">
      <c r="A23" s="156" t="s">
        <v>65</v>
      </c>
      <c r="B23" s="157">
        <v>16100</v>
      </c>
      <c r="C23" s="166">
        <v>0</v>
      </c>
      <c r="D23" s="166">
        <v>0</v>
      </c>
      <c r="E23" s="157">
        <f t="shared" si="0"/>
        <v>16100</v>
      </c>
      <c r="F23" s="156"/>
      <c r="G23" s="157"/>
    </row>
    <row r="24" spans="1:7" ht="17.25">
      <c r="A24" s="159" t="s">
        <v>66</v>
      </c>
      <c r="B24" s="160">
        <v>64000</v>
      </c>
      <c r="C24" s="167">
        <v>0</v>
      </c>
      <c r="D24" s="166">
        <v>0</v>
      </c>
      <c r="E24" s="160">
        <f t="shared" si="0"/>
        <v>64000</v>
      </c>
      <c r="F24" s="159"/>
      <c r="G24" s="168"/>
    </row>
    <row r="25" spans="1:7" ht="18" thickBot="1">
      <c r="A25" s="169"/>
      <c r="B25" s="170">
        <f>SUM(B6+B10)</f>
        <v>6428781.890000001</v>
      </c>
      <c r="C25" s="171">
        <f>SUM(C6+C10)</f>
        <v>502670</v>
      </c>
      <c r="D25" s="170">
        <f>SUM(D6+D10)</f>
        <v>0</v>
      </c>
      <c r="E25" s="172">
        <f>SUM(E6+E10)</f>
        <v>6931451.890000001</v>
      </c>
      <c r="F25" s="173"/>
      <c r="G25" s="170">
        <f>SUM(G6:G24)</f>
        <v>6931451.89</v>
      </c>
    </row>
    <row r="26" spans="1:7" ht="18" thickTop="1">
      <c r="A26" s="169"/>
      <c r="B26" s="177"/>
      <c r="C26" s="177"/>
      <c r="D26" s="177"/>
      <c r="E26" s="177"/>
      <c r="F26" s="178"/>
      <c r="G26" s="177"/>
    </row>
    <row r="27" spans="1:7" ht="17.25">
      <c r="A27" s="169"/>
      <c r="B27" s="177"/>
      <c r="C27" s="177"/>
      <c r="D27" s="177"/>
      <c r="E27" s="177"/>
      <c r="F27" s="178"/>
      <c r="G27" s="177"/>
    </row>
    <row r="28" spans="1:7" ht="18.75">
      <c r="A28" s="97" t="s">
        <v>67</v>
      </c>
      <c r="B28" s="174"/>
      <c r="C28" s="390" t="s">
        <v>274</v>
      </c>
      <c r="D28" s="390"/>
      <c r="E28" s="174"/>
      <c r="F28" s="390" t="s">
        <v>272</v>
      </c>
      <c r="G28" s="390"/>
    </row>
    <row r="29" spans="1:7" ht="18.75">
      <c r="A29" s="390" t="s">
        <v>69</v>
      </c>
      <c r="B29" s="390"/>
      <c r="C29" s="97" t="s">
        <v>275</v>
      </c>
      <c r="D29" s="175"/>
      <c r="E29" s="174"/>
      <c r="F29" s="97" t="s">
        <v>273</v>
      </c>
      <c r="G29" s="174"/>
    </row>
    <row r="30" spans="1:7" ht="18.75">
      <c r="A30" s="97" t="s">
        <v>70</v>
      </c>
      <c r="B30" s="94"/>
      <c r="C30" s="390" t="s">
        <v>276</v>
      </c>
      <c r="D30" s="390"/>
      <c r="E30" s="174"/>
      <c r="F30" s="389" t="s">
        <v>271</v>
      </c>
      <c r="G30" s="389"/>
    </row>
    <row r="31" spans="1:7" ht="18.75">
      <c r="A31" s="388"/>
      <c r="B31" s="388"/>
      <c r="C31" s="389"/>
      <c r="D31" s="389"/>
      <c r="E31" s="174"/>
      <c r="F31" s="389"/>
      <c r="G31" s="389"/>
    </row>
    <row r="32" spans="1:7" ht="18.75">
      <c r="A32" s="388"/>
      <c r="B32" s="388"/>
      <c r="C32" s="388"/>
      <c r="D32" s="388"/>
      <c r="E32" s="174"/>
      <c r="F32" s="389"/>
      <c r="G32" s="389"/>
    </row>
  </sheetData>
  <sheetProtection/>
  <mergeCells count="15">
    <mergeCell ref="A1:G1"/>
    <mergeCell ref="A2:G2"/>
    <mergeCell ref="A3:G3"/>
    <mergeCell ref="A4:G4"/>
    <mergeCell ref="C28:D28"/>
    <mergeCell ref="F28:G28"/>
    <mergeCell ref="A32:B32"/>
    <mergeCell ref="C32:D32"/>
    <mergeCell ref="F32:G32"/>
    <mergeCell ref="A29:B29"/>
    <mergeCell ref="C30:D30"/>
    <mergeCell ref="F30:G30"/>
    <mergeCell ref="A31:B31"/>
    <mergeCell ref="C31:D31"/>
    <mergeCell ref="F31:G31"/>
  </mergeCells>
  <printOptions/>
  <pageMargins left="0" right="0" top="0" bottom="0" header="0.31496062992125984" footer="0.3149606299212598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I25" sqref="I25"/>
    </sheetView>
  </sheetViews>
  <sheetFormatPr defaultColWidth="9.140625" defaultRowHeight="15"/>
  <cols>
    <col min="1" max="1" width="9.00390625" style="148" customWidth="1"/>
    <col min="2" max="2" width="16.57421875" style="148" customWidth="1"/>
    <col min="3" max="3" width="14.7109375" style="148" customWidth="1"/>
    <col min="4" max="4" width="13.57421875" style="148" customWidth="1"/>
    <col min="5" max="5" width="9.00390625" style="148" customWidth="1"/>
    <col min="6" max="6" width="38.421875" style="148" customWidth="1"/>
    <col min="7" max="7" width="15.8515625" style="148" customWidth="1"/>
    <col min="8" max="8" width="15.140625" style="148" customWidth="1"/>
    <col min="9" max="16384" width="9.00390625" style="148" customWidth="1"/>
  </cols>
  <sheetData>
    <row r="1" spans="1:8" ht="18.75">
      <c r="A1" s="395" t="s">
        <v>277</v>
      </c>
      <c r="B1" s="395"/>
      <c r="C1" s="395"/>
      <c r="D1" s="395"/>
      <c r="E1" s="395"/>
      <c r="F1" s="395"/>
      <c r="G1" s="395"/>
      <c r="H1" s="395"/>
    </row>
    <row r="2" spans="1:8" ht="21">
      <c r="A2" s="147"/>
      <c r="B2" s="147"/>
      <c r="C2" s="147"/>
      <c r="D2" s="147"/>
      <c r="E2" s="147"/>
      <c r="F2" s="147"/>
      <c r="G2" s="147"/>
      <c r="H2" s="147"/>
    </row>
    <row r="3" spans="1:8" ht="18.75">
      <c r="A3" s="396" t="s">
        <v>43</v>
      </c>
      <c r="B3" s="397"/>
      <c r="C3" s="397"/>
      <c r="D3" s="398"/>
      <c r="E3" s="396" t="s">
        <v>51</v>
      </c>
      <c r="F3" s="397"/>
      <c r="G3" s="397"/>
      <c r="H3" s="398"/>
    </row>
    <row r="4" spans="1:8" ht="18.75">
      <c r="A4" s="179" t="s">
        <v>71</v>
      </c>
      <c r="B4" s="179" t="s">
        <v>4</v>
      </c>
      <c r="C4" s="179" t="s">
        <v>41</v>
      </c>
      <c r="D4" s="179" t="s">
        <v>42</v>
      </c>
      <c r="E4" s="179" t="s">
        <v>71</v>
      </c>
      <c r="F4" s="179" t="s">
        <v>4</v>
      </c>
      <c r="G4" s="179" t="s">
        <v>41</v>
      </c>
      <c r="H4" s="89" t="s">
        <v>42</v>
      </c>
    </row>
    <row r="5" spans="1:8" ht="18.75">
      <c r="A5" s="180"/>
      <c r="B5" s="180"/>
      <c r="C5" s="180"/>
      <c r="D5" s="180"/>
      <c r="E5" s="181">
        <v>1</v>
      </c>
      <c r="F5" s="180" t="s">
        <v>278</v>
      </c>
      <c r="G5" s="180" t="s">
        <v>72</v>
      </c>
      <c r="H5" s="70">
        <v>75000</v>
      </c>
    </row>
    <row r="6" spans="1:8" ht="18.75">
      <c r="A6" s="71"/>
      <c r="B6" s="71"/>
      <c r="C6" s="71"/>
      <c r="D6" s="71"/>
      <c r="E6" s="182">
        <v>2</v>
      </c>
      <c r="F6" s="71" t="s">
        <v>282</v>
      </c>
      <c r="G6" s="71" t="s">
        <v>72</v>
      </c>
      <c r="H6" s="73">
        <v>9800</v>
      </c>
    </row>
    <row r="7" spans="1:8" ht="18.75">
      <c r="A7" s="71"/>
      <c r="B7" s="71"/>
      <c r="C7" s="71"/>
      <c r="D7" s="71"/>
      <c r="E7" s="182">
        <v>3</v>
      </c>
      <c r="F7" s="71" t="s">
        <v>279</v>
      </c>
      <c r="G7" s="71" t="s">
        <v>72</v>
      </c>
      <c r="H7" s="73">
        <v>9500</v>
      </c>
    </row>
    <row r="8" spans="1:8" ht="18.75">
      <c r="A8" s="71"/>
      <c r="B8" s="71"/>
      <c r="C8" s="71"/>
      <c r="D8" s="71"/>
      <c r="E8" s="182">
        <v>4</v>
      </c>
      <c r="F8" s="71" t="s">
        <v>280</v>
      </c>
      <c r="G8" s="71" t="s">
        <v>72</v>
      </c>
      <c r="H8" s="73">
        <v>18000</v>
      </c>
    </row>
    <row r="9" spans="1:8" ht="18.75">
      <c r="A9" s="71"/>
      <c r="B9" s="71"/>
      <c r="C9" s="71"/>
      <c r="D9" s="71"/>
      <c r="E9" s="182">
        <v>5</v>
      </c>
      <c r="F9" s="71" t="s">
        <v>281</v>
      </c>
      <c r="G9" s="71" t="s">
        <v>72</v>
      </c>
      <c r="H9" s="73">
        <v>2990</v>
      </c>
    </row>
    <row r="10" spans="1:8" ht="18.75">
      <c r="A10" s="71"/>
      <c r="B10" s="71"/>
      <c r="C10" s="71"/>
      <c r="D10" s="71"/>
      <c r="E10" s="182">
        <v>6</v>
      </c>
      <c r="F10" s="71" t="s">
        <v>282</v>
      </c>
      <c r="G10" s="71" t="s">
        <v>283</v>
      </c>
      <c r="H10" s="73">
        <v>9900</v>
      </c>
    </row>
    <row r="11" spans="1:8" ht="18.75">
      <c r="A11" s="71"/>
      <c r="B11" s="71"/>
      <c r="C11" s="71"/>
      <c r="D11" s="71"/>
      <c r="E11" s="182">
        <v>7</v>
      </c>
      <c r="F11" s="71" t="s">
        <v>282</v>
      </c>
      <c r="G11" s="71" t="s">
        <v>72</v>
      </c>
      <c r="H11" s="73">
        <v>9900</v>
      </c>
    </row>
    <row r="12" spans="1:8" ht="18.75">
      <c r="A12" s="71"/>
      <c r="B12" s="71"/>
      <c r="C12" s="71"/>
      <c r="D12" s="71"/>
      <c r="E12" s="182">
        <v>8</v>
      </c>
      <c r="F12" s="71" t="s">
        <v>284</v>
      </c>
      <c r="G12" s="71" t="s">
        <v>72</v>
      </c>
      <c r="H12" s="73">
        <v>8000</v>
      </c>
    </row>
    <row r="13" spans="1:8" ht="18.75">
      <c r="A13" s="71"/>
      <c r="B13" s="71"/>
      <c r="C13" s="71"/>
      <c r="D13" s="71"/>
      <c r="E13" s="182">
        <v>9</v>
      </c>
      <c r="F13" s="71" t="s">
        <v>285</v>
      </c>
      <c r="G13" s="71" t="s">
        <v>72</v>
      </c>
      <c r="H13" s="73">
        <v>33400</v>
      </c>
    </row>
    <row r="14" spans="1:8" ht="18.75">
      <c r="A14" s="71"/>
      <c r="B14" s="71"/>
      <c r="C14" s="71"/>
      <c r="D14" s="71"/>
      <c r="E14" s="182">
        <v>10</v>
      </c>
      <c r="F14" s="71" t="s">
        <v>286</v>
      </c>
      <c r="G14" s="71" t="s">
        <v>72</v>
      </c>
      <c r="H14" s="73">
        <v>7800</v>
      </c>
    </row>
    <row r="15" spans="1:8" ht="18.75" hidden="1">
      <c r="A15" s="71"/>
      <c r="B15" s="71"/>
      <c r="C15" s="71"/>
      <c r="D15" s="71"/>
      <c r="E15" s="182">
        <v>11</v>
      </c>
      <c r="F15" s="71" t="s">
        <v>287</v>
      </c>
      <c r="G15" s="71" t="s">
        <v>72</v>
      </c>
      <c r="H15" s="73">
        <v>3980</v>
      </c>
    </row>
    <row r="16" spans="1:8" ht="18.75">
      <c r="A16" s="71"/>
      <c r="B16" s="71"/>
      <c r="C16" s="71"/>
      <c r="D16" s="71"/>
      <c r="E16" s="182">
        <v>12</v>
      </c>
      <c r="F16" s="71" t="s">
        <v>287</v>
      </c>
      <c r="G16" s="71" t="s">
        <v>72</v>
      </c>
      <c r="H16" s="73">
        <v>3980</v>
      </c>
    </row>
    <row r="17" spans="1:8" ht="18.75">
      <c r="A17" s="71"/>
      <c r="B17" s="71"/>
      <c r="C17" s="71"/>
      <c r="D17" s="71"/>
      <c r="E17" s="182">
        <v>13</v>
      </c>
      <c r="F17" s="71" t="s">
        <v>288</v>
      </c>
      <c r="G17" s="71" t="s">
        <v>72</v>
      </c>
      <c r="H17" s="73">
        <v>31000</v>
      </c>
    </row>
    <row r="18" spans="1:8" ht="18.75">
      <c r="A18" s="71"/>
      <c r="B18" s="71"/>
      <c r="C18" s="71"/>
      <c r="D18" s="71"/>
      <c r="E18" s="182">
        <v>14</v>
      </c>
      <c r="F18" s="71" t="s">
        <v>289</v>
      </c>
      <c r="G18" s="71" t="s">
        <v>72</v>
      </c>
      <c r="H18" s="73">
        <v>3360</v>
      </c>
    </row>
    <row r="19" spans="1:8" ht="18.75">
      <c r="A19" s="71"/>
      <c r="B19" s="71"/>
      <c r="C19" s="71"/>
      <c r="D19" s="71"/>
      <c r="E19" s="182">
        <v>15</v>
      </c>
      <c r="F19" s="71" t="s">
        <v>288</v>
      </c>
      <c r="G19" s="71" t="s">
        <v>72</v>
      </c>
      <c r="H19" s="73">
        <v>31000</v>
      </c>
    </row>
    <row r="20" spans="1:9" ht="18.75">
      <c r="A20" s="71"/>
      <c r="B20" s="71"/>
      <c r="C20" s="71"/>
      <c r="D20" s="71"/>
      <c r="E20" s="182">
        <v>16</v>
      </c>
      <c r="F20" s="71" t="s">
        <v>290</v>
      </c>
      <c r="G20" s="71" t="s">
        <v>72</v>
      </c>
      <c r="H20" s="73">
        <v>5040</v>
      </c>
      <c r="I20" s="370"/>
    </row>
    <row r="21" spans="1:8" ht="18.75">
      <c r="A21" s="71"/>
      <c r="B21" s="71"/>
      <c r="C21" s="71"/>
      <c r="D21" s="71"/>
      <c r="E21" s="182">
        <v>17</v>
      </c>
      <c r="F21" s="71" t="s">
        <v>288</v>
      </c>
      <c r="G21" s="71" t="s">
        <v>291</v>
      </c>
      <c r="H21" s="73">
        <v>26000</v>
      </c>
    </row>
    <row r="22" spans="1:8" ht="18.75">
      <c r="A22" s="353"/>
      <c r="B22" s="353"/>
      <c r="C22" s="353"/>
      <c r="D22" s="353"/>
      <c r="E22" s="354">
        <v>18</v>
      </c>
      <c r="F22" s="353" t="s">
        <v>427</v>
      </c>
      <c r="G22" s="353" t="s">
        <v>14</v>
      </c>
      <c r="H22" s="355">
        <v>39000</v>
      </c>
    </row>
    <row r="23" spans="1:8" ht="18.75">
      <c r="A23" s="353"/>
      <c r="B23" s="353"/>
      <c r="C23" s="353"/>
      <c r="D23" s="353"/>
      <c r="E23" s="354">
        <v>19</v>
      </c>
      <c r="F23" s="353" t="s">
        <v>428</v>
      </c>
      <c r="G23" s="353" t="s">
        <v>14</v>
      </c>
      <c r="H23" s="355">
        <v>34000</v>
      </c>
    </row>
    <row r="24" spans="1:8" ht="18.75">
      <c r="A24" s="353"/>
      <c r="B24" s="353"/>
      <c r="C24" s="353"/>
      <c r="D24" s="353"/>
      <c r="E24" s="354">
        <v>20</v>
      </c>
      <c r="F24" s="353" t="s">
        <v>429</v>
      </c>
      <c r="G24" s="353" t="s">
        <v>14</v>
      </c>
      <c r="H24" s="355">
        <v>75000</v>
      </c>
    </row>
    <row r="25" spans="1:8" ht="18.75">
      <c r="A25" s="183"/>
      <c r="B25" s="183"/>
      <c r="C25" s="183"/>
      <c r="D25" s="184"/>
      <c r="E25" s="185">
        <v>21</v>
      </c>
      <c r="F25" s="183" t="s">
        <v>430</v>
      </c>
      <c r="G25" s="183" t="s">
        <v>14</v>
      </c>
      <c r="H25" s="186">
        <v>70000</v>
      </c>
    </row>
    <row r="26" spans="1:8" ht="19.5" thickBot="1">
      <c r="A26" s="97"/>
      <c r="B26" s="93" t="s">
        <v>73</v>
      </c>
      <c r="C26" s="97"/>
      <c r="D26" s="187">
        <v>0</v>
      </c>
      <c r="E26" s="176"/>
      <c r="F26" s="93" t="s">
        <v>73</v>
      </c>
      <c r="G26" s="97"/>
      <c r="H26" s="82">
        <f>H25+H24+H23+H22+H21+H20+H19+H18+H17+H16+H14+H13+H12+H11+H10+H9+H8+H7+H6+H5</f>
        <v>502670</v>
      </c>
    </row>
    <row r="27" spans="1:8" ht="19.5" thickTop="1">
      <c r="A27" s="97"/>
      <c r="B27" s="93"/>
      <c r="C27" s="97"/>
      <c r="D27" s="188"/>
      <c r="E27" s="176"/>
      <c r="F27" s="93"/>
      <c r="G27" s="97"/>
      <c r="H27" s="189"/>
    </row>
    <row r="28" spans="1:8" ht="18.75">
      <c r="A28" s="190" t="s">
        <v>74</v>
      </c>
      <c r="B28" s="97"/>
      <c r="C28" s="97"/>
      <c r="D28" s="97"/>
      <c r="E28" s="191" t="s">
        <v>74</v>
      </c>
      <c r="F28" s="97" t="s">
        <v>75</v>
      </c>
      <c r="G28" s="97"/>
      <c r="H28" s="94">
        <v>74170</v>
      </c>
    </row>
    <row r="29" spans="1:8" ht="18.75">
      <c r="A29" s="97"/>
      <c r="B29" s="97"/>
      <c r="C29" s="97"/>
      <c r="D29" s="97"/>
      <c r="E29" s="176"/>
      <c r="F29" s="97" t="s">
        <v>76</v>
      </c>
      <c r="G29" s="97"/>
      <c r="H29" s="94">
        <v>29600</v>
      </c>
    </row>
    <row r="30" spans="1:8" ht="18.75">
      <c r="A30" s="97"/>
      <c r="B30" s="97"/>
      <c r="C30" s="97"/>
      <c r="D30" s="97"/>
      <c r="E30" s="176"/>
      <c r="F30" s="97" t="s">
        <v>77</v>
      </c>
      <c r="G30" s="97"/>
      <c r="H30" s="94">
        <v>105900</v>
      </c>
    </row>
    <row r="31" spans="1:8" ht="18.75">
      <c r="A31" s="97"/>
      <c r="B31" s="97"/>
      <c r="C31" s="97"/>
      <c r="D31" s="97"/>
      <c r="E31" s="176"/>
      <c r="F31" s="97" t="s">
        <v>292</v>
      </c>
      <c r="G31" s="97"/>
      <c r="H31" s="94">
        <v>293000</v>
      </c>
    </row>
    <row r="32" spans="1:8" ht="19.5" thickBot="1">
      <c r="A32" s="97"/>
      <c r="B32" s="97"/>
      <c r="C32" s="97"/>
      <c r="D32" s="192">
        <v>0</v>
      </c>
      <c r="E32" s="176"/>
      <c r="F32" s="97"/>
      <c r="G32" s="97"/>
      <c r="H32" s="193">
        <f>SUM(H28:H31)</f>
        <v>502670</v>
      </c>
    </row>
    <row r="33" ht="15.75" thickTop="1"/>
  </sheetData>
  <sheetProtection/>
  <mergeCells count="3">
    <mergeCell ref="A1:H1"/>
    <mergeCell ref="A3:D3"/>
    <mergeCell ref="E3:H3"/>
  </mergeCells>
  <printOptions/>
  <pageMargins left="0" right="0" top="0" bottom="0" header="0.31496062992125984" footer="0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40" sqref="E40"/>
    </sheetView>
  </sheetViews>
  <sheetFormatPr defaultColWidth="9.140625" defaultRowHeight="15"/>
  <cols>
    <col min="1" max="1" width="31.57421875" style="63" customWidth="1"/>
    <col min="2" max="2" width="14.8515625" style="63" customWidth="1"/>
    <col min="3" max="3" width="15.140625" style="63" customWidth="1"/>
    <col min="4" max="4" width="10.57421875" style="63" customWidth="1"/>
    <col min="5" max="5" width="13.421875" style="63" customWidth="1"/>
    <col min="6" max="16384" width="9.00390625" style="63" customWidth="1"/>
  </cols>
  <sheetData>
    <row r="1" spans="1:5" ht="21">
      <c r="A1" s="406" t="s">
        <v>78</v>
      </c>
      <c r="B1" s="406"/>
      <c r="C1" s="406"/>
      <c r="D1" s="406"/>
      <c r="E1" s="406"/>
    </row>
    <row r="2" spans="1:5" ht="21">
      <c r="A2" s="407" t="s">
        <v>215</v>
      </c>
      <c r="B2" s="407"/>
      <c r="C2" s="407"/>
      <c r="D2" s="407"/>
      <c r="E2" s="407"/>
    </row>
    <row r="3" spans="1:5" ht="21">
      <c r="A3" s="408" t="s">
        <v>214</v>
      </c>
      <c r="B3" s="408"/>
      <c r="C3" s="408"/>
      <c r="D3" s="408"/>
      <c r="E3" s="408"/>
    </row>
    <row r="4" spans="1:5" ht="18.75">
      <c r="A4" s="399"/>
      <c r="B4" s="409" t="s">
        <v>79</v>
      </c>
      <c r="C4" s="410" t="s">
        <v>80</v>
      </c>
      <c r="D4" s="64" t="s">
        <v>81</v>
      </c>
      <c r="E4" s="65" t="s">
        <v>82</v>
      </c>
    </row>
    <row r="5" spans="1:5" ht="18.75">
      <c r="A5" s="400"/>
      <c r="B5" s="402"/>
      <c r="C5" s="404"/>
      <c r="D5" s="66" t="s">
        <v>83</v>
      </c>
      <c r="E5" s="67" t="s">
        <v>84</v>
      </c>
    </row>
    <row r="6" spans="1:5" ht="18.75">
      <c r="A6" s="68" t="s">
        <v>85</v>
      </c>
      <c r="B6" s="69"/>
      <c r="C6" s="70"/>
      <c r="D6" s="69"/>
      <c r="E6" s="70"/>
    </row>
    <row r="7" spans="1:5" ht="18.75">
      <c r="A7" s="71" t="s">
        <v>86</v>
      </c>
      <c r="B7" s="72">
        <v>310000</v>
      </c>
      <c r="C7" s="73">
        <v>338965.54</v>
      </c>
      <c r="D7" s="72" t="s">
        <v>81</v>
      </c>
      <c r="E7" s="73">
        <f>SUM(C7-B7)</f>
        <v>28965.53999999998</v>
      </c>
    </row>
    <row r="8" spans="1:5" ht="18.75">
      <c r="A8" s="71" t="s">
        <v>87</v>
      </c>
      <c r="B8" s="72">
        <v>67200</v>
      </c>
      <c r="C8" s="73">
        <v>129534.71</v>
      </c>
      <c r="D8" s="72" t="s">
        <v>81</v>
      </c>
      <c r="E8" s="73">
        <f aca="true" t="shared" si="0" ref="E8:E15">SUM(C8-B8)</f>
        <v>62334.71000000001</v>
      </c>
    </row>
    <row r="9" spans="1:5" ht="18.75">
      <c r="A9" s="71" t="s">
        <v>88</v>
      </c>
      <c r="B9" s="72">
        <v>75000</v>
      </c>
      <c r="C9" s="73">
        <v>192638.23</v>
      </c>
      <c r="D9" s="72" t="s">
        <v>81</v>
      </c>
      <c r="E9" s="73">
        <f t="shared" si="0"/>
        <v>117638.23000000001</v>
      </c>
    </row>
    <row r="10" spans="1:5" ht="18.75">
      <c r="A10" s="71" t="s">
        <v>89</v>
      </c>
      <c r="B10" s="72">
        <v>700000</v>
      </c>
      <c r="C10" s="73">
        <v>955999</v>
      </c>
      <c r="D10" s="72" t="s">
        <v>81</v>
      </c>
      <c r="E10" s="73">
        <f t="shared" si="0"/>
        <v>255999</v>
      </c>
    </row>
    <row r="11" spans="1:5" ht="18.75">
      <c r="A11" s="74" t="s">
        <v>90</v>
      </c>
      <c r="B11" s="73">
        <v>70100</v>
      </c>
      <c r="C11" s="75">
        <v>126700</v>
      </c>
      <c r="D11" s="72" t="s">
        <v>81</v>
      </c>
      <c r="E11" s="73">
        <f t="shared" si="0"/>
        <v>56600</v>
      </c>
    </row>
    <row r="12" spans="1:5" ht="18.75">
      <c r="A12" s="71" t="s">
        <v>91</v>
      </c>
      <c r="B12" s="73">
        <v>0</v>
      </c>
      <c r="C12" s="73">
        <v>0</v>
      </c>
      <c r="D12" s="72"/>
      <c r="E12" s="73">
        <f t="shared" si="0"/>
        <v>0</v>
      </c>
    </row>
    <row r="13" spans="1:5" ht="18.75">
      <c r="A13" s="71" t="s">
        <v>92</v>
      </c>
      <c r="B13" s="72">
        <v>9617700</v>
      </c>
      <c r="C13" s="73">
        <v>14858289.67</v>
      </c>
      <c r="D13" s="72" t="s">
        <v>81</v>
      </c>
      <c r="E13" s="73">
        <f t="shared" si="0"/>
        <v>5240589.67</v>
      </c>
    </row>
    <row r="14" spans="1:5" ht="18.75">
      <c r="A14" s="76" t="s">
        <v>93</v>
      </c>
      <c r="B14" s="77">
        <v>8960000</v>
      </c>
      <c r="C14" s="78">
        <v>7707806.65</v>
      </c>
      <c r="D14" s="72" t="s">
        <v>81</v>
      </c>
      <c r="E14" s="79">
        <f t="shared" si="0"/>
        <v>-1252193.3499999996</v>
      </c>
    </row>
    <row r="15" spans="1:5" ht="19.5" thickBot="1">
      <c r="A15" s="80" t="s">
        <v>94</v>
      </c>
      <c r="B15" s="81">
        <f>SUM(B6:B14)</f>
        <v>19800000</v>
      </c>
      <c r="C15" s="82">
        <f>SUM(C6:C14)</f>
        <v>24309933.8</v>
      </c>
      <c r="D15" s="81" t="s">
        <v>81</v>
      </c>
      <c r="E15" s="82">
        <f t="shared" si="0"/>
        <v>4509933.800000001</v>
      </c>
    </row>
    <row r="16" spans="1:5" ht="19.5" thickTop="1">
      <c r="A16" s="83" t="s">
        <v>95</v>
      </c>
      <c r="B16" s="84"/>
      <c r="C16" s="77">
        <v>8541110</v>
      </c>
      <c r="D16" s="85"/>
      <c r="E16" s="86"/>
    </row>
    <row r="17" spans="1:5" ht="18.75">
      <c r="A17" s="87" t="s">
        <v>96</v>
      </c>
      <c r="B17" s="88"/>
      <c r="C17" s="89">
        <v>8541110</v>
      </c>
      <c r="D17" s="85"/>
      <c r="E17" s="86"/>
    </row>
    <row r="18" spans="1:5" ht="19.5" thickBot="1">
      <c r="A18" s="90" t="s">
        <v>97</v>
      </c>
      <c r="B18" s="84"/>
      <c r="C18" s="81">
        <f>SUM(C15+C17)</f>
        <v>32851043.8</v>
      </c>
      <c r="D18" s="85"/>
      <c r="E18" s="86"/>
    </row>
    <row r="19" spans="1:5" ht="19.5" thickTop="1">
      <c r="A19" s="90"/>
      <c r="B19" s="373"/>
      <c r="C19" s="374"/>
      <c r="D19" s="375"/>
      <c r="E19" s="375"/>
    </row>
    <row r="20" spans="1:5" ht="18.75">
      <c r="A20" s="399"/>
      <c r="B20" s="401" t="s">
        <v>79</v>
      </c>
      <c r="C20" s="403" t="s">
        <v>98</v>
      </c>
      <c r="D20" s="371" t="s">
        <v>81</v>
      </c>
      <c r="E20" s="372" t="s">
        <v>82</v>
      </c>
    </row>
    <row r="21" spans="1:5" ht="18.75">
      <c r="A21" s="400"/>
      <c r="B21" s="402"/>
      <c r="C21" s="404"/>
      <c r="D21" s="66" t="s">
        <v>83</v>
      </c>
      <c r="E21" s="67" t="s">
        <v>84</v>
      </c>
    </row>
    <row r="22" spans="1:5" ht="18.75">
      <c r="A22" s="68" t="s">
        <v>99</v>
      </c>
      <c r="B22" s="69"/>
      <c r="C22" s="70"/>
      <c r="D22" s="69"/>
      <c r="E22" s="70"/>
    </row>
    <row r="23" spans="1:5" ht="18.75">
      <c r="A23" s="71" t="s">
        <v>100</v>
      </c>
      <c r="B23" s="72">
        <f>331404+229520</f>
        <v>560924</v>
      </c>
      <c r="C23" s="73">
        <v>540906.06</v>
      </c>
      <c r="D23" s="72" t="s">
        <v>83</v>
      </c>
      <c r="E23" s="73">
        <f>SUM(C23-B23)</f>
        <v>-20017.939999999944</v>
      </c>
    </row>
    <row r="24" spans="1:5" ht="18.75">
      <c r="A24" s="71" t="s">
        <v>101</v>
      </c>
      <c r="B24" s="72">
        <v>5433980</v>
      </c>
      <c r="C24" s="73">
        <v>5252501</v>
      </c>
      <c r="D24" s="72" t="s">
        <v>83</v>
      </c>
      <c r="E24" s="73">
        <f aca="true" t="shared" si="1" ref="E24:E34">SUM(C24-B24)</f>
        <v>-181479</v>
      </c>
    </row>
    <row r="25" spans="1:5" ht="18.75">
      <c r="A25" s="71" t="s">
        <v>102</v>
      </c>
      <c r="B25" s="72">
        <v>183900</v>
      </c>
      <c r="C25" s="73">
        <v>180000</v>
      </c>
      <c r="D25" s="72" t="s">
        <v>83</v>
      </c>
      <c r="E25" s="73">
        <f t="shared" si="1"/>
        <v>-3900</v>
      </c>
    </row>
    <row r="26" spans="1:5" ht="18.75">
      <c r="A26" s="71" t="s">
        <v>103</v>
      </c>
      <c r="B26" s="72">
        <v>764400</v>
      </c>
      <c r="C26" s="73">
        <v>756000</v>
      </c>
      <c r="D26" s="72" t="s">
        <v>83</v>
      </c>
      <c r="E26" s="73">
        <f t="shared" si="1"/>
        <v>-8400</v>
      </c>
    </row>
    <row r="27" spans="1:5" ht="18.75">
      <c r="A27" s="71" t="s">
        <v>104</v>
      </c>
      <c r="B27" s="73">
        <f>1021272.45+56722.55</f>
        <v>1077995</v>
      </c>
      <c r="C27" s="73">
        <v>580445.25</v>
      </c>
      <c r="D27" s="72" t="s">
        <v>83</v>
      </c>
      <c r="E27" s="73">
        <f t="shared" si="1"/>
        <v>-497549.75</v>
      </c>
    </row>
    <row r="28" spans="1:5" ht="18.75">
      <c r="A28" s="71" t="s">
        <v>105</v>
      </c>
      <c r="B28" s="73">
        <f>1792258.55+1220437.45</f>
        <v>3012696</v>
      </c>
      <c r="C28" s="73">
        <v>2694220.35</v>
      </c>
      <c r="D28" s="72" t="s">
        <v>83</v>
      </c>
      <c r="E28" s="73">
        <f t="shared" si="1"/>
        <v>-318475.6499999999</v>
      </c>
    </row>
    <row r="29" spans="1:5" ht="18.75">
      <c r="A29" s="71" t="s">
        <v>106</v>
      </c>
      <c r="B29" s="73">
        <f>772105+1281800</f>
        <v>2053905</v>
      </c>
      <c r="C29" s="73">
        <v>1970974.91</v>
      </c>
      <c r="D29" s="72" t="s">
        <v>83</v>
      </c>
      <c r="E29" s="73">
        <f t="shared" si="1"/>
        <v>-82930.09000000008</v>
      </c>
    </row>
    <row r="30" spans="1:5" ht="18.75">
      <c r="A30" s="71" t="s">
        <v>107</v>
      </c>
      <c r="B30" s="72">
        <f>651700+940000</f>
        <v>1591700</v>
      </c>
      <c r="C30" s="73">
        <v>1551814.73</v>
      </c>
      <c r="D30" s="72" t="s">
        <v>83</v>
      </c>
      <c r="E30" s="73">
        <f t="shared" si="1"/>
        <v>-39885.27000000002</v>
      </c>
    </row>
    <row r="31" spans="1:5" ht="18.75">
      <c r="A31" s="91" t="s">
        <v>93</v>
      </c>
      <c r="B31" s="92">
        <f>35000+1737600</f>
        <v>1772600</v>
      </c>
      <c r="C31" s="79">
        <v>1762200</v>
      </c>
      <c r="D31" s="92" t="s">
        <v>83</v>
      </c>
      <c r="E31" s="79">
        <f t="shared" si="1"/>
        <v>-10400</v>
      </c>
    </row>
    <row r="32" spans="1:5" ht="18.75">
      <c r="A32" s="71" t="s">
        <v>108</v>
      </c>
      <c r="B32" s="72">
        <f>10000+255900</f>
        <v>265900</v>
      </c>
      <c r="C32" s="73">
        <v>258670</v>
      </c>
      <c r="D32" s="72" t="s">
        <v>83</v>
      </c>
      <c r="E32" s="73">
        <f t="shared" si="1"/>
        <v>-7230</v>
      </c>
    </row>
    <row r="33" spans="1:5" ht="18.75">
      <c r="A33" s="71" t="s">
        <v>109</v>
      </c>
      <c r="B33" s="72">
        <v>3082000</v>
      </c>
      <c r="C33" s="73">
        <v>2436500</v>
      </c>
      <c r="D33" s="72" t="s">
        <v>83</v>
      </c>
      <c r="E33" s="73">
        <f t="shared" si="1"/>
        <v>-645500</v>
      </c>
    </row>
    <row r="34" spans="1:5" ht="18.75">
      <c r="A34" s="76" t="s">
        <v>110</v>
      </c>
      <c r="B34" s="77">
        <v>0</v>
      </c>
      <c r="C34" s="78">
        <v>0</v>
      </c>
      <c r="D34" s="77" t="s">
        <v>83</v>
      </c>
      <c r="E34" s="79">
        <f t="shared" si="1"/>
        <v>0</v>
      </c>
    </row>
    <row r="35" spans="1:5" ht="19.5" thickBot="1">
      <c r="A35" s="80" t="s">
        <v>111</v>
      </c>
      <c r="B35" s="81">
        <f>SUM(B22:B34)</f>
        <v>19800000</v>
      </c>
      <c r="C35" s="82">
        <f>SUM(C22:C34)</f>
        <v>17984232.3</v>
      </c>
      <c r="D35" s="81" t="s">
        <v>83</v>
      </c>
      <c r="E35" s="82">
        <f>SUM(E22:E34)</f>
        <v>-1815767.7</v>
      </c>
    </row>
    <row r="36" spans="1:5" ht="19.5" thickTop="1">
      <c r="A36" s="83" t="s">
        <v>112</v>
      </c>
      <c r="B36" s="84"/>
      <c r="C36" s="66">
        <v>8541110</v>
      </c>
      <c r="D36" s="85"/>
      <c r="E36" s="86"/>
    </row>
    <row r="37" spans="1:5" ht="18.75">
      <c r="A37" s="90" t="s">
        <v>113</v>
      </c>
      <c r="B37" s="84"/>
      <c r="C37" s="64">
        <f>SUM(C35+C36)</f>
        <v>26525342.3</v>
      </c>
      <c r="D37" s="85"/>
      <c r="E37" s="86"/>
    </row>
    <row r="38" spans="1:5" ht="18.75">
      <c r="A38" s="93" t="s">
        <v>114</v>
      </c>
      <c r="B38" s="94"/>
      <c r="C38" s="98">
        <f>C18-C37</f>
        <v>6325701.5</v>
      </c>
      <c r="D38" s="94"/>
      <c r="E38" s="86"/>
    </row>
    <row r="39" spans="1:5" ht="18.75">
      <c r="A39" s="93" t="s">
        <v>115</v>
      </c>
      <c r="B39" s="94"/>
      <c r="C39" s="95"/>
      <c r="D39" s="94"/>
      <c r="E39" s="94"/>
    </row>
    <row r="40" spans="1:5" ht="18.75">
      <c r="A40" s="93" t="s">
        <v>116</v>
      </c>
      <c r="B40" s="94"/>
      <c r="C40" s="96"/>
      <c r="D40" s="94"/>
      <c r="E40" s="94"/>
    </row>
    <row r="41" spans="1:5" ht="18.75">
      <c r="A41" s="97" t="s">
        <v>117</v>
      </c>
      <c r="B41" s="94"/>
      <c r="C41" s="405" t="s">
        <v>216</v>
      </c>
      <c r="D41" s="405"/>
      <c r="E41" s="405"/>
    </row>
    <row r="42" spans="1:5" ht="18.75">
      <c r="A42" s="97" t="s">
        <v>217</v>
      </c>
      <c r="B42" s="94"/>
      <c r="C42" s="94"/>
      <c r="D42" s="94"/>
      <c r="E42" s="94"/>
    </row>
    <row r="43" spans="1:5" ht="18.75">
      <c r="A43" s="97" t="s">
        <v>218</v>
      </c>
      <c r="B43" s="94"/>
      <c r="C43" s="97"/>
      <c r="D43" s="94"/>
      <c r="E43" s="94"/>
    </row>
    <row r="44" spans="1:5" ht="18.75">
      <c r="A44" s="97"/>
      <c r="B44" s="97"/>
      <c r="C44" s="97"/>
      <c r="D44" s="97"/>
      <c r="E44" s="97"/>
    </row>
    <row r="45" spans="1:5" ht="18.75">
      <c r="A45" s="97"/>
      <c r="B45" s="97"/>
      <c r="C45" s="97"/>
      <c r="D45" s="97"/>
      <c r="E45" s="97"/>
    </row>
  </sheetData>
  <sheetProtection/>
  <mergeCells count="10">
    <mergeCell ref="A20:A21"/>
    <mergeCell ref="B20:B21"/>
    <mergeCell ref="C20:C21"/>
    <mergeCell ref="C41:E41"/>
    <mergeCell ref="A1:E1"/>
    <mergeCell ref="A2:E2"/>
    <mergeCell ref="A3:E3"/>
    <mergeCell ref="A4:A5"/>
    <mergeCell ref="B4:B5"/>
    <mergeCell ref="C4:C5"/>
  </mergeCells>
  <printOptions/>
  <pageMargins left="0.5905511811023623" right="0" top="0" bottom="0" header="0.31496062992125984" footer="0.31496062992125984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00390625" style="34" customWidth="1"/>
    <col min="3" max="3" width="9.00390625" style="33" customWidth="1"/>
    <col min="4" max="4" width="9.00390625" style="34" customWidth="1"/>
    <col min="5" max="5" width="9.00390625" style="33" customWidth="1"/>
    <col min="6" max="16384" width="9.00390625" style="34" customWidth="1"/>
  </cols>
  <sheetData/>
  <sheetProtection/>
  <printOptions/>
  <pageMargins left="0" right="0" top="0" bottom="0" header="0.31496062992125984" footer="0.3149606299212598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00390625" style="273" customWidth="1"/>
    <col min="2" max="2" width="54.8515625" style="273" customWidth="1"/>
    <col min="3" max="3" width="13.7109375" style="272" customWidth="1"/>
    <col min="4" max="16384" width="9.00390625" style="273" customWidth="1"/>
  </cols>
  <sheetData>
    <row r="3" spans="1:2" ht="21">
      <c r="A3" s="276" t="s">
        <v>127</v>
      </c>
      <c r="B3" s="277"/>
    </row>
    <row r="4" spans="1:3" ht="21">
      <c r="A4" s="197" t="s">
        <v>330</v>
      </c>
      <c r="B4" s="197"/>
      <c r="C4" s="197"/>
    </row>
    <row r="5" spans="2:4" ht="21">
      <c r="B5" s="274" t="s">
        <v>128</v>
      </c>
      <c r="C5" s="275">
        <v>20927.46</v>
      </c>
      <c r="D5" s="274"/>
    </row>
    <row r="6" spans="2:4" ht="21">
      <c r="B6" s="274" t="s">
        <v>387</v>
      </c>
      <c r="C6" s="275">
        <v>466847.15</v>
      </c>
      <c r="D6" s="274"/>
    </row>
    <row r="7" spans="2:4" ht="21">
      <c r="B7" s="274" t="s">
        <v>129</v>
      </c>
      <c r="C7" s="275">
        <v>294.58</v>
      </c>
      <c r="D7" s="274"/>
    </row>
    <row r="8" spans="2:4" ht="21">
      <c r="B8" s="274" t="s">
        <v>130</v>
      </c>
      <c r="C8" s="275">
        <v>3694.74</v>
      </c>
      <c r="D8" s="274"/>
    </row>
    <row r="9" spans="2:4" ht="21">
      <c r="B9" s="274" t="s">
        <v>131</v>
      </c>
      <c r="C9" s="275">
        <v>329661.94</v>
      </c>
      <c r="D9" s="274"/>
    </row>
    <row r="10" spans="2:4" ht="21">
      <c r="B10" s="274" t="s">
        <v>132</v>
      </c>
      <c r="C10" s="275">
        <v>46000</v>
      </c>
      <c r="D10" s="274"/>
    </row>
    <row r="11" spans="2:4" ht="21.75" thickBot="1">
      <c r="B11" s="147" t="s">
        <v>73</v>
      </c>
      <c r="C11" s="278">
        <f>SUM(C5:C10)</f>
        <v>867425.8700000001</v>
      </c>
      <c r="D11" s="274"/>
    </row>
    <row r="12" spans="2:4" ht="21.75" thickTop="1">
      <c r="B12" s="274"/>
      <c r="C12" s="275"/>
      <c r="D12" s="2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7.140625" style="273" customWidth="1"/>
    <col min="2" max="2" width="38.00390625" style="273" customWidth="1"/>
    <col min="3" max="3" width="14.28125" style="273" customWidth="1"/>
    <col min="4" max="4" width="14.140625" style="273" customWidth="1"/>
    <col min="5" max="16384" width="9.00390625" style="273" customWidth="1"/>
  </cols>
  <sheetData>
    <row r="1" spans="1:4" ht="21">
      <c r="A1" s="411" t="s">
        <v>388</v>
      </c>
      <c r="B1" s="412"/>
      <c r="C1" s="412"/>
      <c r="D1" s="412"/>
    </row>
    <row r="2" spans="1:5" ht="21">
      <c r="A2" s="406" t="s">
        <v>133</v>
      </c>
      <c r="B2" s="406"/>
      <c r="C2" s="406"/>
      <c r="D2" s="406"/>
      <c r="E2" s="276"/>
    </row>
    <row r="3" spans="1:4" ht="21">
      <c r="A3" s="406" t="s">
        <v>134</v>
      </c>
      <c r="B3" s="413"/>
      <c r="C3" s="413"/>
      <c r="D3" s="413"/>
    </row>
    <row r="4" spans="1:4" ht="21">
      <c r="A4" s="406" t="s">
        <v>293</v>
      </c>
      <c r="B4" s="413"/>
      <c r="C4" s="413"/>
      <c r="D4" s="413"/>
    </row>
    <row r="6" spans="1:4" ht="21">
      <c r="A6" s="273" t="s">
        <v>294</v>
      </c>
      <c r="D6" s="272">
        <v>9289927.86</v>
      </c>
    </row>
    <row r="7" spans="1:3" ht="21">
      <c r="A7" s="339" t="s">
        <v>135</v>
      </c>
      <c r="B7" s="273" t="s">
        <v>136</v>
      </c>
      <c r="C7" s="272">
        <v>6325701.5</v>
      </c>
    </row>
    <row r="8" spans="2:3" ht="21">
      <c r="B8" s="273" t="s">
        <v>137</v>
      </c>
      <c r="C8" s="272">
        <v>7491</v>
      </c>
    </row>
    <row r="9" spans="2:3" ht="21">
      <c r="B9" s="273" t="s">
        <v>138</v>
      </c>
      <c r="C9" s="272">
        <v>316000</v>
      </c>
    </row>
    <row r="10" spans="2:3" ht="21">
      <c r="B10" s="273" t="s">
        <v>139</v>
      </c>
      <c r="C10" s="272">
        <v>26075</v>
      </c>
    </row>
    <row r="11" spans="2:3" ht="21">
      <c r="B11" s="273" t="s">
        <v>140</v>
      </c>
      <c r="C11" s="272">
        <v>2000</v>
      </c>
    </row>
    <row r="12" spans="1:3" ht="21">
      <c r="A12" s="339" t="s">
        <v>141</v>
      </c>
      <c r="B12" s="273" t="s">
        <v>142</v>
      </c>
      <c r="C12" s="272">
        <v>1581425.38</v>
      </c>
    </row>
    <row r="13" spans="2:4" ht="21">
      <c r="B13" s="273" t="s">
        <v>143</v>
      </c>
      <c r="C13" s="340">
        <v>4774902</v>
      </c>
      <c r="D13" s="341">
        <f>C7+C8+C9+C10+C11-C12-C13</f>
        <v>320940.1200000001</v>
      </c>
    </row>
    <row r="14" spans="2:4" ht="21.75" thickBot="1">
      <c r="B14" s="273" t="s">
        <v>295</v>
      </c>
      <c r="D14" s="342">
        <f>D6+D13</f>
        <v>9610867.98</v>
      </c>
    </row>
    <row r="15" ht="21.75" thickTop="1"/>
    <row r="17" spans="1:2" ht="21">
      <c r="A17" s="277" t="s">
        <v>74</v>
      </c>
      <c r="B17" s="273" t="s">
        <v>309</v>
      </c>
    </row>
    <row r="18" ht="21">
      <c r="B18" s="273" t="s">
        <v>144</v>
      </c>
    </row>
    <row r="19" spans="2:3" ht="21">
      <c r="B19" s="273" t="s">
        <v>145</v>
      </c>
      <c r="C19" s="272"/>
    </row>
    <row r="20" spans="2:3" ht="21">
      <c r="B20" s="273" t="s">
        <v>296</v>
      </c>
      <c r="C20" s="272"/>
    </row>
    <row r="21" ht="21">
      <c r="C21" s="272"/>
    </row>
    <row r="22" ht="21">
      <c r="C22" s="272"/>
    </row>
    <row r="25" spans="2:3" ht="21">
      <c r="B25" s="343"/>
      <c r="C25" s="272"/>
    </row>
    <row r="26" ht="21">
      <c r="B26" s="273" t="s">
        <v>146</v>
      </c>
    </row>
  </sheetData>
  <sheetProtection/>
  <mergeCells count="4">
    <mergeCell ref="A1:D1"/>
    <mergeCell ref="A2:D2"/>
    <mergeCell ref="A3:D3"/>
    <mergeCell ref="A4:D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43">
      <selection activeCell="C26" sqref="C26"/>
    </sheetView>
  </sheetViews>
  <sheetFormatPr defaultColWidth="9.140625" defaultRowHeight="15"/>
  <cols>
    <col min="1" max="1" width="7.7109375" style="97" customWidth="1"/>
    <col min="2" max="2" width="2.8515625" style="97" customWidth="1"/>
    <col min="3" max="3" width="42.140625" style="97" customWidth="1"/>
    <col min="4" max="4" width="11.8515625" style="97" customWidth="1"/>
    <col min="5" max="5" width="8.8515625" style="97" customWidth="1"/>
    <col min="6" max="6" width="12.00390625" style="97" customWidth="1"/>
    <col min="7" max="7" width="12.140625" style="97" customWidth="1"/>
    <col min="8" max="8" width="10.7109375" style="97" customWidth="1"/>
    <col min="9" max="9" width="9.421875" style="97" customWidth="1"/>
    <col min="10" max="10" width="13.140625" style="97" customWidth="1"/>
    <col min="11" max="11" width="3.28125" style="97" customWidth="1"/>
    <col min="12" max="16384" width="9.00390625" style="97" customWidth="1"/>
  </cols>
  <sheetData>
    <row r="1" spans="1:10" ht="18.75">
      <c r="A1" s="391" t="s">
        <v>147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8.75">
      <c r="A2" s="393" t="s">
        <v>148</v>
      </c>
      <c r="B2" s="393"/>
      <c r="C2" s="393"/>
      <c r="D2" s="393"/>
      <c r="E2" s="393"/>
      <c r="F2" s="393"/>
      <c r="G2" s="393"/>
      <c r="H2" s="393"/>
      <c r="I2" s="393"/>
      <c r="J2" s="393"/>
    </row>
    <row r="3" spans="1:10" ht="18.75">
      <c r="A3" s="393" t="s">
        <v>120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8.75">
      <c r="A4" s="393" t="s">
        <v>149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8.75">
      <c r="A5" s="395" t="s">
        <v>325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0" ht="18.75">
      <c r="A6" s="287" t="s">
        <v>150</v>
      </c>
      <c r="B6" s="416" t="s">
        <v>121</v>
      </c>
      <c r="C6" s="417"/>
      <c r="D6" s="418" t="s">
        <v>151</v>
      </c>
      <c r="E6" s="419"/>
      <c r="F6" s="287" t="s">
        <v>124</v>
      </c>
      <c r="G6" s="287" t="s">
        <v>122</v>
      </c>
      <c r="H6" s="287" t="s">
        <v>152</v>
      </c>
      <c r="I6" s="287" t="s">
        <v>153</v>
      </c>
      <c r="J6" s="287" t="s">
        <v>74</v>
      </c>
    </row>
    <row r="7" spans="1:10" ht="18.75">
      <c r="A7" s="288" t="s">
        <v>154</v>
      </c>
      <c r="B7" s="420"/>
      <c r="C7" s="421"/>
      <c r="D7" s="288" t="s">
        <v>155</v>
      </c>
      <c r="E7" s="288" t="s">
        <v>156</v>
      </c>
      <c r="F7" s="288"/>
      <c r="G7" s="288"/>
      <c r="H7" s="288" t="s">
        <v>365</v>
      </c>
      <c r="I7" s="288"/>
      <c r="J7" s="288"/>
    </row>
    <row r="8" spans="1:10" ht="18.75">
      <c r="A8" s="291"/>
      <c r="B8" s="289" t="s">
        <v>157</v>
      </c>
      <c r="C8" s="286"/>
      <c r="D8" s="291"/>
      <c r="E8" s="291"/>
      <c r="F8" s="285"/>
      <c r="G8" s="291"/>
      <c r="H8" s="291"/>
      <c r="I8" s="310"/>
      <c r="J8" s="291"/>
    </row>
    <row r="9" spans="1:10" ht="18.75">
      <c r="A9" s="291"/>
      <c r="B9" s="289" t="s">
        <v>378</v>
      </c>
      <c r="C9" s="286"/>
      <c r="D9" s="291"/>
      <c r="E9" s="291"/>
      <c r="F9" s="285"/>
      <c r="G9" s="291"/>
      <c r="H9" s="291"/>
      <c r="I9" s="310"/>
      <c r="J9" s="291"/>
    </row>
    <row r="10" spans="1:10" ht="18.75">
      <c r="A10" s="316" t="s">
        <v>383</v>
      </c>
      <c r="B10" s="303">
        <v>1</v>
      </c>
      <c r="C10" s="286" t="s">
        <v>367</v>
      </c>
      <c r="D10" s="299">
        <v>0</v>
      </c>
      <c r="E10" s="299">
        <v>0</v>
      </c>
      <c r="F10" s="302">
        <v>205000</v>
      </c>
      <c r="G10" s="299">
        <v>205000</v>
      </c>
      <c r="H10" s="299">
        <v>0</v>
      </c>
      <c r="I10" s="317">
        <f>+I4</f>
        <v>0</v>
      </c>
      <c r="J10" s="321" t="s">
        <v>158</v>
      </c>
    </row>
    <row r="11" spans="1:10" ht="18.75">
      <c r="A11" s="294"/>
      <c r="B11" s="303"/>
      <c r="C11" s="286" t="s">
        <v>368</v>
      </c>
      <c r="D11" s="299"/>
      <c r="E11" s="299"/>
      <c r="F11" s="299"/>
      <c r="G11" s="299"/>
      <c r="H11" s="299"/>
      <c r="I11" s="299"/>
      <c r="J11" s="322" t="s">
        <v>369</v>
      </c>
    </row>
    <row r="12" spans="1:10" ht="18.75">
      <c r="A12" s="316" t="s">
        <v>384</v>
      </c>
      <c r="B12" s="303">
        <v>2</v>
      </c>
      <c r="C12" s="286" t="s">
        <v>370</v>
      </c>
      <c r="D12" s="299">
        <v>0</v>
      </c>
      <c r="E12" s="299">
        <v>0</v>
      </c>
      <c r="F12" s="299">
        <v>410000</v>
      </c>
      <c r="G12" s="299">
        <v>410000</v>
      </c>
      <c r="H12" s="299">
        <v>0</v>
      </c>
      <c r="I12" s="317"/>
      <c r="J12" s="322" t="s">
        <v>371</v>
      </c>
    </row>
    <row r="13" spans="1:10" ht="18.75">
      <c r="A13" s="294"/>
      <c r="B13" s="303"/>
      <c r="C13" s="286" t="s">
        <v>372</v>
      </c>
      <c r="D13" s="299"/>
      <c r="E13" s="293"/>
      <c r="F13" s="299"/>
      <c r="G13" s="299"/>
      <c r="H13" s="293"/>
      <c r="I13" s="293"/>
      <c r="J13" s="322" t="s">
        <v>373</v>
      </c>
    </row>
    <row r="14" spans="1:10" ht="18.75">
      <c r="A14" s="316" t="s">
        <v>383</v>
      </c>
      <c r="B14" s="303">
        <v>3</v>
      </c>
      <c r="C14" s="286" t="s">
        <v>374</v>
      </c>
      <c r="D14" s="299">
        <v>0</v>
      </c>
      <c r="E14" s="299">
        <v>0</v>
      </c>
      <c r="F14" s="299">
        <v>59499</v>
      </c>
      <c r="G14" s="299">
        <v>59499</v>
      </c>
      <c r="H14" s="299">
        <v>0</v>
      </c>
      <c r="I14" s="299">
        <v>0</v>
      </c>
      <c r="J14" s="334">
        <v>2555</v>
      </c>
    </row>
    <row r="15" spans="1:10" ht="18.75">
      <c r="A15" s="294"/>
      <c r="B15" s="307"/>
      <c r="C15" s="286" t="s">
        <v>375</v>
      </c>
      <c r="D15" s="299"/>
      <c r="E15" s="293"/>
      <c r="F15" s="299"/>
      <c r="G15" s="299"/>
      <c r="H15" s="293"/>
      <c r="I15" s="293"/>
      <c r="J15" s="299"/>
    </row>
    <row r="16" spans="1:10" ht="18.75">
      <c r="A16" s="316" t="s">
        <v>384</v>
      </c>
      <c r="B16" s="303">
        <v>4</v>
      </c>
      <c r="C16" s="286" t="s">
        <v>376</v>
      </c>
      <c r="D16" s="299">
        <v>0</v>
      </c>
      <c r="E16" s="299">
        <v>0</v>
      </c>
      <c r="F16" s="299">
        <v>168508</v>
      </c>
      <c r="G16" s="299">
        <v>168508</v>
      </c>
      <c r="H16" s="299">
        <v>0</v>
      </c>
      <c r="I16" s="299">
        <v>0</v>
      </c>
      <c r="J16" s="299"/>
    </row>
    <row r="17" spans="1:10" ht="18.75">
      <c r="A17" s="295"/>
      <c r="B17" s="284"/>
      <c r="C17" s="286" t="s">
        <v>377</v>
      </c>
      <c r="D17" s="301"/>
      <c r="E17" s="293"/>
      <c r="F17" s="299"/>
      <c r="G17" s="299"/>
      <c r="H17" s="293"/>
      <c r="I17" s="320"/>
      <c r="J17" s="299"/>
    </row>
    <row r="18" spans="1:10" ht="18.75">
      <c r="A18" s="295"/>
      <c r="B18" s="289" t="s">
        <v>366</v>
      </c>
      <c r="C18" s="290"/>
      <c r="D18" s="291"/>
      <c r="E18" s="291"/>
      <c r="F18" s="291"/>
      <c r="G18" s="291"/>
      <c r="H18" s="291"/>
      <c r="I18" s="291"/>
      <c r="J18" s="291"/>
    </row>
    <row r="19" spans="1:10" ht="18.75">
      <c r="A19" s="316" t="s">
        <v>381</v>
      </c>
      <c r="B19" s="289" t="s">
        <v>331</v>
      </c>
      <c r="C19" s="290"/>
      <c r="D19" s="292">
        <v>100000</v>
      </c>
      <c r="E19" s="293">
        <v>0</v>
      </c>
      <c r="F19" s="293"/>
      <c r="G19" s="294"/>
      <c r="H19" s="295"/>
      <c r="I19" s="290"/>
      <c r="J19" s="321" t="s">
        <v>158</v>
      </c>
    </row>
    <row r="20" spans="1:10" ht="18.75">
      <c r="A20" s="297"/>
      <c r="B20" s="305">
        <v>1</v>
      </c>
      <c r="C20" s="286" t="s">
        <v>333</v>
      </c>
      <c r="D20" s="296"/>
      <c r="E20" s="293">
        <v>0</v>
      </c>
      <c r="F20" s="298">
        <v>47895</v>
      </c>
      <c r="G20" s="298">
        <f>F20</f>
        <v>47895</v>
      </c>
      <c r="H20" s="296">
        <v>0</v>
      </c>
      <c r="I20" s="296">
        <v>0</v>
      </c>
      <c r="J20" s="322" t="s">
        <v>362</v>
      </c>
    </row>
    <row r="21" spans="1:10" ht="18.75">
      <c r="A21" s="295"/>
      <c r="B21" s="306">
        <v>2</v>
      </c>
      <c r="C21" s="286" t="s">
        <v>334</v>
      </c>
      <c r="D21" s="301"/>
      <c r="E21" s="293">
        <v>0</v>
      </c>
      <c r="F21" s="299">
        <v>50000</v>
      </c>
      <c r="G21" s="299">
        <v>50000</v>
      </c>
      <c r="H21" s="293">
        <v>0</v>
      </c>
      <c r="I21" s="293">
        <v>0</v>
      </c>
      <c r="J21" s="322" t="s">
        <v>363</v>
      </c>
    </row>
    <row r="22" spans="1:10" ht="18.75">
      <c r="A22" s="316" t="s">
        <v>381</v>
      </c>
      <c r="B22" s="300" t="s">
        <v>332</v>
      </c>
      <c r="C22" s="286"/>
      <c r="D22" s="301">
        <v>220000</v>
      </c>
      <c r="E22" s="299">
        <v>0</v>
      </c>
      <c r="F22" s="299">
        <v>218000</v>
      </c>
      <c r="G22" s="302">
        <v>218000</v>
      </c>
      <c r="H22" s="299">
        <v>0</v>
      </c>
      <c r="I22" s="299">
        <v>0</v>
      </c>
      <c r="J22" s="322" t="s">
        <v>364</v>
      </c>
    </row>
    <row r="23" spans="1:10" ht="18.75">
      <c r="A23" s="297"/>
      <c r="B23" s="303">
        <v>1</v>
      </c>
      <c r="C23" s="286" t="s">
        <v>335</v>
      </c>
      <c r="D23" s="301"/>
      <c r="E23" s="296"/>
      <c r="F23" s="299"/>
      <c r="G23" s="302"/>
      <c r="H23" s="299"/>
      <c r="I23" s="296"/>
      <c r="J23" s="323" t="s">
        <v>385</v>
      </c>
    </row>
    <row r="24" spans="1:10" ht="18.75">
      <c r="A24" s="295"/>
      <c r="B24" s="307">
        <v>2</v>
      </c>
      <c r="C24" s="286" t="s">
        <v>336</v>
      </c>
      <c r="D24" s="301"/>
      <c r="E24" s="299"/>
      <c r="F24" s="299"/>
      <c r="G24" s="299"/>
      <c r="H24" s="299"/>
      <c r="I24" s="299"/>
      <c r="J24" s="299"/>
    </row>
    <row r="25" spans="1:10" ht="18.75">
      <c r="A25" s="295"/>
      <c r="B25" s="307">
        <v>3</v>
      </c>
      <c r="C25" s="286" t="s">
        <v>386</v>
      </c>
      <c r="D25" s="301"/>
      <c r="E25" s="296"/>
      <c r="F25" s="299"/>
      <c r="G25" s="299"/>
      <c r="H25" s="299"/>
      <c r="I25" s="296"/>
      <c r="J25" s="299"/>
    </row>
    <row r="26" spans="1:10" ht="18.75">
      <c r="A26" s="311"/>
      <c r="B26" s="312">
        <v>4</v>
      </c>
      <c r="C26" s="313" t="s">
        <v>337</v>
      </c>
      <c r="D26" s="314"/>
      <c r="E26" s="315"/>
      <c r="F26" s="315"/>
      <c r="G26" s="315"/>
      <c r="H26" s="315"/>
      <c r="I26" s="315"/>
      <c r="J26" s="315"/>
    </row>
    <row r="27" spans="1:10" ht="19.5" thickBot="1">
      <c r="A27" s="290"/>
      <c r="B27" s="290"/>
      <c r="C27" s="285" t="s">
        <v>159</v>
      </c>
      <c r="D27" s="324">
        <f>SUM(D18:D26)</f>
        <v>320000</v>
      </c>
      <c r="E27" s="324">
        <f>SUM(E18:E26)</f>
        <v>0</v>
      </c>
      <c r="F27" s="324">
        <f>SUM(F10:F26)</f>
        <v>1158902</v>
      </c>
      <c r="G27" s="324">
        <f>SUM(G10:G26)</f>
        <v>1158902</v>
      </c>
      <c r="H27" s="324">
        <f>SUM(H18:H26)</f>
        <v>0</v>
      </c>
      <c r="I27" s="324">
        <f>SUM(I18:I26)</f>
        <v>0</v>
      </c>
      <c r="J27" s="325"/>
    </row>
    <row r="28" spans="1:10" ht="19.5" thickTop="1">
      <c r="A28" s="290"/>
      <c r="B28" s="290"/>
      <c r="C28" s="285"/>
      <c r="D28" s="326"/>
      <c r="E28" s="326"/>
      <c r="F28" s="326"/>
      <c r="G28" s="326"/>
      <c r="H28" s="326"/>
      <c r="I28" s="326"/>
      <c r="J28" s="325"/>
    </row>
    <row r="29" spans="1:10" ht="18.75">
      <c r="A29" s="290"/>
      <c r="B29" s="290"/>
      <c r="C29" s="285"/>
      <c r="D29" s="326"/>
      <c r="E29" s="326"/>
      <c r="F29" s="326"/>
      <c r="G29" s="326"/>
      <c r="H29" s="326"/>
      <c r="I29" s="326"/>
      <c r="J29" s="325"/>
    </row>
    <row r="30" spans="1:10" ht="15" customHeight="1">
      <c r="A30" s="414" t="s">
        <v>160</v>
      </c>
      <c r="B30" s="414"/>
      <c r="C30" s="415"/>
      <c r="D30" s="415"/>
      <c r="E30" s="415"/>
      <c r="F30" s="415"/>
      <c r="G30" s="415"/>
      <c r="H30" s="415"/>
      <c r="I30" s="415"/>
      <c r="J30" s="415"/>
    </row>
    <row r="31" spans="1:10" ht="18.75">
      <c r="A31" s="309" t="s">
        <v>150</v>
      </c>
      <c r="B31" s="416" t="s">
        <v>121</v>
      </c>
      <c r="C31" s="417"/>
      <c r="D31" s="418" t="s">
        <v>151</v>
      </c>
      <c r="E31" s="419"/>
      <c r="F31" s="287" t="s">
        <v>124</v>
      </c>
      <c r="G31" s="287" t="s">
        <v>122</v>
      </c>
      <c r="H31" s="287" t="s">
        <v>152</v>
      </c>
      <c r="I31" s="287" t="s">
        <v>153</v>
      </c>
      <c r="J31" s="287" t="s">
        <v>74</v>
      </c>
    </row>
    <row r="32" spans="1:10" ht="18.75">
      <c r="A32" s="308" t="s">
        <v>154</v>
      </c>
      <c r="B32" s="420"/>
      <c r="C32" s="421"/>
      <c r="D32" s="288" t="s">
        <v>155</v>
      </c>
      <c r="E32" s="288" t="s">
        <v>156</v>
      </c>
      <c r="F32" s="288"/>
      <c r="G32" s="288"/>
      <c r="H32" s="288" t="s">
        <v>365</v>
      </c>
      <c r="I32" s="288"/>
      <c r="J32" s="288"/>
    </row>
    <row r="33" spans="1:10" ht="18.75">
      <c r="A33" s="328"/>
      <c r="B33" s="336" t="s">
        <v>161</v>
      </c>
      <c r="C33" s="336"/>
      <c r="D33" s="337">
        <f aca="true" t="shared" si="0" ref="D33:I33">+D27</f>
        <v>320000</v>
      </c>
      <c r="E33" s="337">
        <f t="shared" si="0"/>
        <v>0</v>
      </c>
      <c r="F33" s="337">
        <f t="shared" si="0"/>
        <v>1158902</v>
      </c>
      <c r="G33" s="337">
        <f t="shared" si="0"/>
        <v>1158902</v>
      </c>
      <c r="H33" s="337">
        <f t="shared" si="0"/>
        <v>0</v>
      </c>
      <c r="I33" s="337">
        <f t="shared" si="0"/>
        <v>0</v>
      </c>
      <c r="J33" s="287"/>
    </row>
    <row r="34" spans="1:10" ht="18.75">
      <c r="A34" s="295"/>
      <c r="B34" s="289" t="s">
        <v>157</v>
      </c>
      <c r="C34" s="286"/>
      <c r="D34" s="301"/>
      <c r="E34" s="293"/>
      <c r="F34" s="299"/>
      <c r="G34" s="299"/>
      <c r="H34" s="293"/>
      <c r="I34" s="293"/>
      <c r="J34" s="321" t="s">
        <v>158</v>
      </c>
    </row>
    <row r="35" spans="1:10" ht="18.75">
      <c r="A35" s="304"/>
      <c r="B35" s="289" t="s">
        <v>338</v>
      </c>
      <c r="C35" s="286"/>
      <c r="D35" s="301"/>
      <c r="E35" s="299"/>
      <c r="F35" s="299"/>
      <c r="G35" s="299"/>
      <c r="H35" s="299"/>
      <c r="I35" s="299"/>
      <c r="J35" s="322" t="s">
        <v>362</v>
      </c>
    </row>
    <row r="36" spans="1:10" ht="18.75">
      <c r="A36" s="316" t="s">
        <v>381</v>
      </c>
      <c r="B36" s="303">
        <v>1</v>
      </c>
      <c r="C36" s="286" t="s">
        <v>340</v>
      </c>
      <c r="D36" s="301">
        <v>996000</v>
      </c>
      <c r="E36" s="293">
        <v>0</v>
      </c>
      <c r="F36" s="299">
        <v>983500</v>
      </c>
      <c r="G36" s="299">
        <v>0</v>
      </c>
      <c r="H36" s="293">
        <v>983500</v>
      </c>
      <c r="I36" s="296">
        <v>0</v>
      </c>
      <c r="J36" s="322" t="s">
        <v>363</v>
      </c>
    </row>
    <row r="37" spans="1:10" ht="18.75">
      <c r="A37" s="304"/>
      <c r="B37" s="303"/>
      <c r="C37" s="286" t="s">
        <v>339</v>
      </c>
      <c r="D37" s="301"/>
      <c r="E37" s="299"/>
      <c r="F37" s="299"/>
      <c r="G37" s="299"/>
      <c r="H37" s="299"/>
      <c r="I37" s="299"/>
      <c r="J37" s="322" t="s">
        <v>364</v>
      </c>
    </row>
    <row r="38" spans="1:10" ht="18.75">
      <c r="A38" s="316" t="s">
        <v>382</v>
      </c>
      <c r="B38" s="303">
        <v>2</v>
      </c>
      <c r="C38" s="286" t="s">
        <v>341</v>
      </c>
      <c r="D38" s="301">
        <v>647000</v>
      </c>
      <c r="E38" s="293">
        <v>0</v>
      </c>
      <c r="F38" s="301">
        <v>644000</v>
      </c>
      <c r="G38" s="299">
        <v>644000</v>
      </c>
      <c r="H38" s="293">
        <v>0</v>
      </c>
      <c r="I38" s="296">
        <v>0</v>
      </c>
      <c r="J38" s="335">
        <v>2556</v>
      </c>
    </row>
    <row r="39" spans="1:10" ht="18.75">
      <c r="A39" s="304"/>
      <c r="B39" s="303"/>
      <c r="C39" s="286" t="s">
        <v>342</v>
      </c>
      <c r="D39" s="301"/>
      <c r="E39" s="299"/>
      <c r="F39" s="299"/>
      <c r="G39" s="302"/>
      <c r="H39" s="299"/>
      <c r="I39" s="299"/>
      <c r="J39" s="291"/>
    </row>
    <row r="40" spans="1:10" ht="18.75">
      <c r="A40" s="316" t="s">
        <v>381</v>
      </c>
      <c r="B40" s="327">
        <v>3</v>
      </c>
      <c r="C40" s="284" t="s">
        <v>343</v>
      </c>
      <c r="D40" s="299">
        <v>986000</v>
      </c>
      <c r="E40" s="329">
        <v>0</v>
      </c>
      <c r="F40" s="293">
        <v>984000</v>
      </c>
      <c r="G40" s="330">
        <v>984000</v>
      </c>
      <c r="H40" s="293">
        <v>0</v>
      </c>
      <c r="I40" s="296">
        <v>0</v>
      </c>
      <c r="J40" s="310"/>
    </row>
    <row r="41" spans="1:10" ht="18.75">
      <c r="A41" s="295"/>
      <c r="B41" s="327"/>
      <c r="C41" s="284" t="s">
        <v>344</v>
      </c>
      <c r="D41" s="299"/>
      <c r="E41" s="329"/>
      <c r="F41" s="293"/>
      <c r="G41" s="330"/>
      <c r="H41" s="293"/>
      <c r="I41" s="293"/>
      <c r="J41" s="310"/>
    </row>
    <row r="42" spans="1:10" ht="18.75">
      <c r="A42" s="316" t="s">
        <v>381</v>
      </c>
      <c r="B42" s="303">
        <v>4</v>
      </c>
      <c r="C42" s="286" t="s">
        <v>345</v>
      </c>
      <c r="D42" s="299">
        <v>275000</v>
      </c>
      <c r="E42" s="299">
        <v>0</v>
      </c>
      <c r="F42" s="302">
        <v>272000</v>
      </c>
      <c r="G42" s="299">
        <v>272000</v>
      </c>
      <c r="H42" s="299">
        <v>0</v>
      </c>
      <c r="I42" s="317">
        <f>+I30</f>
        <v>0</v>
      </c>
      <c r="J42" s="318"/>
    </row>
    <row r="43" spans="1:10" ht="18.75">
      <c r="A43" s="294"/>
      <c r="B43" s="303"/>
      <c r="C43" s="286" t="s">
        <v>344</v>
      </c>
      <c r="D43" s="299"/>
      <c r="E43" s="299"/>
      <c r="F43" s="299"/>
      <c r="G43" s="299"/>
      <c r="H43" s="299"/>
      <c r="I43" s="299"/>
      <c r="J43" s="319"/>
    </row>
    <row r="44" spans="1:10" ht="18.75">
      <c r="A44" s="316" t="s">
        <v>381</v>
      </c>
      <c r="B44" s="303">
        <v>5</v>
      </c>
      <c r="C44" s="286" t="s">
        <v>346</v>
      </c>
      <c r="D44" s="299">
        <v>53000</v>
      </c>
      <c r="E44" s="299">
        <v>0</v>
      </c>
      <c r="F44" s="299">
        <v>53000</v>
      </c>
      <c r="G44" s="299">
        <v>53000</v>
      </c>
      <c r="H44" s="299">
        <v>0</v>
      </c>
      <c r="I44" s="317">
        <f>+I32</f>
        <v>0</v>
      </c>
      <c r="J44" s="319"/>
    </row>
    <row r="45" spans="1:10" ht="21.75" customHeight="1">
      <c r="A45" s="294"/>
      <c r="B45" s="303"/>
      <c r="C45" s="286" t="s">
        <v>347</v>
      </c>
      <c r="D45" s="299"/>
      <c r="E45" s="293"/>
      <c r="F45" s="299"/>
      <c r="G45" s="299"/>
      <c r="H45" s="293"/>
      <c r="I45" s="293"/>
      <c r="J45" s="319"/>
    </row>
    <row r="46" spans="1:10" ht="21.75" customHeight="1">
      <c r="A46" s="316"/>
      <c r="B46" s="289" t="s">
        <v>157</v>
      </c>
      <c r="C46" s="286"/>
      <c r="D46" s="299"/>
      <c r="E46" s="299"/>
      <c r="F46" s="299"/>
      <c r="G46" s="299"/>
      <c r="H46" s="299">
        <v>0</v>
      </c>
      <c r="I46" s="317">
        <f>+I43</f>
        <v>0</v>
      </c>
      <c r="J46" s="299"/>
    </row>
    <row r="47" spans="1:10" ht="21.75" customHeight="1">
      <c r="A47" s="294"/>
      <c r="B47" s="289" t="s">
        <v>348</v>
      </c>
      <c r="C47" s="286"/>
      <c r="D47" s="299"/>
      <c r="E47" s="293"/>
      <c r="F47" s="299"/>
      <c r="G47" s="299"/>
      <c r="H47" s="293"/>
      <c r="I47" s="293"/>
      <c r="J47" s="299"/>
    </row>
    <row r="48" spans="1:10" ht="21.75" customHeight="1">
      <c r="A48" s="316" t="s">
        <v>381</v>
      </c>
      <c r="B48" s="303">
        <v>1</v>
      </c>
      <c r="C48" s="286" t="s">
        <v>349</v>
      </c>
      <c r="D48" s="299">
        <v>811000</v>
      </c>
      <c r="E48" s="299">
        <v>0</v>
      </c>
      <c r="F48" s="299">
        <v>804000</v>
      </c>
      <c r="G48" s="299">
        <v>804000</v>
      </c>
      <c r="H48" s="299">
        <v>0</v>
      </c>
      <c r="I48" s="299">
        <v>0</v>
      </c>
      <c r="J48" s="299"/>
    </row>
    <row r="49" spans="1:10" ht="21.75" customHeight="1">
      <c r="A49" s="294"/>
      <c r="B49" s="303"/>
      <c r="C49" s="286" t="s">
        <v>350</v>
      </c>
      <c r="D49" s="299"/>
      <c r="E49" s="293"/>
      <c r="F49" s="299"/>
      <c r="G49" s="299"/>
      <c r="H49" s="293"/>
      <c r="I49" s="293"/>
      <c r="J49" s="299"/>
    </row>
    <row r="50" spans="1:10" ht="18.75">
      <c r="A50" s="316" t="s">
        <v>381</v>
      </c>
      <c r="B50" s="303">
        <v>2</v>
      </c>
      <c r="C50" s="284" t="s">
        <v>351</v>
      </c>
      <c r="D50" s="299">
        <v>270800</v>
      </c>
      <c r="E50" s="299">
        <v>0</v>
      </c>
      <c r="F50" s="299">
        <v>270000</v>
      </c>
      <c r="G50" s="299">
        <v>270000</v>
      </c>
      <c r="H50" s="299">
        <v>0</v>
      </c>
      <c r="I50" s="299">
        <v>0</v>
      </c>
      <c r="J50" s="299"/>
    </row>
    <row r="51" spans="1:10" ht="18.75">
      <c r="A51" s="294"/>
      <c r="B51" s="294"/>
      <c r="C51" s="284" t="s">
        <v>162</v>
      </c>
      <c r="D51" s="299"/>
      <c r="E51" s="293"/>
      <c r="F51" s="299"/>
      <c r="G51" s="299"/>
      <c r="H51" s="293"/>
      <c r="I51" s="293"/>
      <c r="J51" s="299"/>
    </row>
    <row r="52" spans="1:10" ht="18.75">
      <c r="A52" s="316" t="s">
        <v>381</v>
      </c>
      <c r="B52" s="303">
        <v>3</v>
      </c>
      <c r="C52" s="286" t="s">
        <v>352</v>
      </c>
      <c r="D52" s="299">
        <v>830000</v>
      </c>
      <c r="E52" s="299">
        <v>0</v>
      </c>
      <c r="F52" s="299">
        <v>807000</v>
      </c>
      <c r="G52" s="299">
        <v>0</v>
      </c>
      <c r="H52" s="299">
        <v>807000</v>
      </c>
      <c r="I52" s="299">
        <v>0</v>
      </c>
      <c r="J52" s="299"/>
    </row>
    <row r="53" spans="1:10" ht="18.75">
      <c r="A53" s="331"/>
      <c r="B53" s="331"/>
      <c r="C53" s="313" t="s">
        <v>353</v>
      </c>
      <c r="D53" s="315"/>
      <c r="E53" s="332"/>
      <c r="F53" s="315"/>
      <c r="G53" s="315"/>
      <c r="H53" s="332"/>
      <c r="I53" s="332"/>
      <c r="J53" s="315"/>
    </row>
    <row r="54" spans="1:10" ht="19.5" thickBot="1">
      <c r="A54" s="290"/>
      <c r="B54" s="338"/>
      <c r="C54" s="285" t="s">
        <v>380</v>
      </c>
      <c r="D54" s="324">
        <f>SUM(D33:D53)</f>
        <v>5188800</v>
      </c>
      <c r="E54" s="324">
        <f>SUM(E45:E53)</f>
        <v>0</v>
      </c>
      <c r="F54" s="324">
        <f>SUM(F33:F53)</f>
        <v>5976402</v>
      </c>
      <c r="G54" s="324">
        <f>SUM(G33:G53)</f>
        <v>4185902</v>
      </c>
      <c r="H54" s="324">
        <f>SUM(H36:H53)</f>
        <v>1790500</v>
      </c>
      <c r="I54" s="324">
        <f>SUM(I45:I53)</f>
        <v>0</v>
      </c>
      <c r="J54" s="325"/>
    </row>
    <row r="55" spans="1:10" ht="19.5" thickTop="1">
      <c r="A55" s="284"/>
      <c r="B55" s="284"/>
      <c r="C55" s="284"/>
      <c r="D55" s="330"/>
      <c r="E55" s="329"/>
      <c r="F55" s="330"/>
      <c r="G55" s="330"/>
      <c r="H55" s="329"/>
      <c r="I55" s="329"/>
      <c r="J55" s="330"/>
    </row>
    <row r="56" spans="1:10" ht="18.75">
      <c r="A56" s="284"/>
      <c r="B56" s="284"/>
      <c r="C56" s="284"/>
      <c r="D56" s="330"/>
      <c r="E56" s="329"/>
      <c r="F56" s="330"/>
      <c r="G56" s="330"/>
      <c r="H56" s="329"/>
      <c r="I56" s="329"/>
      <c r="J56" s="330"/>
    </row>
    <row r="57" spans="1:10" ht="18.75">
      <c r="A57" s="414" t="s">
        <v>379</v>
      </c>
      <c r="B57" s="414"/>
      <c r="C57" s="415"/>
      <c r="D57" s="415"/>
      <c r="E57" s="415"/>
      <c r="F57" s="415"/>
      <c r="G57" s="415"/>
      <c r="H57" s="415"/>
      <c r="I57" s="415"/>
      <c r="J57" s="415"/>
    </row>
    <row r="58" spans="1:10" ht="18.75">
      <c r="A58" s="309" t="s">
        <v>150</v>
      </c>
      <c r="B58" s="416" t="s">
        <v>121</v>
      </c>
      <c r="C58" s="417"/>
      <c r="D58" s="418" t="s">
        <v>151</v>
      </c>
      <c r="E58" s="419"/>
      <c r="F58" s="287" t="s">
        <v>124</v>
      </c>
      <c r="G58" s="287" t="s">
        <v>122</v>
      </c>
      <c r="H58" s="287" t="s">
        <v>152</v>
      </c>
      <c r="I58" s="287" t="s">
        <v>153</v>
      </c>
      <c r="J58" s="287" t="s">
        <v>74</v>
      </c>
    </row>
    <row r="59" spans="1:10" ht="19.5" customHeight="1">
      <c r="A59" s="308" t="s">
        <v>154</v>
      </c>
      <c r="B59" s="420"/>
      <c r="C59" s="421"/>
      <c r="D59" s="288" t="s">
        <v>155</v>
      </c>
      <c r="E59" s="288" t="s">
        <v>156</v>
      </c>
      <c r="F59" s="288"/>
      <c r="G59" s="288"/>
      <c r="H59" s="288" t="s">
        <v>365</v>
      </c>
      <c r="I59" s="288"/>
      <c r="J59" s="288"/>
    </row>
    <row r="60" spans="1:10" ht="19.5" customHeight="1">
      <c r="A60" s="328"/>
      <c r="B60" s="336" t="s">
        <v>161</v>
      </c>
      <c r="C60" s="336"/>
      <c r="D60" s="337">
        <f aca="true" t="shared" si="1" ref="D60:I60">+D54</f>
        <v>5188800</v>
      </c>
      <c r="E60" s="337">
        <f t="shared" si="1"/>
        <v>0</v>
      </c>
      <c r="F60" s="337">
        <f t="shared" si="1"/>
        <v>5976402</v>
      </c>
      <c r="G60" s="337">
        <f t="shared" si="1"/>
        <v>4185902</v>
      </c>
      <c r="H60" s="337">
        <f t="shared" si="1"/>
        <v>1790500</v>
      </c>
      <c r="I60" s="337">
        <f t="shared" si="1"/>
        <v>0</v>
      </c>
      <c r="J60" s="287"/>
    </row>
    <row r="61" spans="1:10" ht="18.75">
      <c r="A61" s="316" t="s">
        <v>381</v>
      </c>
      <c r="B61" s="303">
        <v>4</v>
      </c>
      <c r="C61" s="286" t="s">
        <v>354</v>
      </c>
      <c r="D61" s="299">
        <v>608000</v>
      </c>
      <c r="E61" s="299">
        <v>0</v>
      </c>
      <c r="F61" s="299">
        <v>589000</v>
      </c>
      <c r="G61" s="299">
        <v>589000</v>
      </c>
      <c r="H61" s="299">
        <v>0</v>
      </c>
      <c r="I61" s="299">
        <v>0</v>
      </c>
      <c r="J61" s="321" t="s">
        <v>158</v>
      </c>
    </row>
    <row r="62" spans="1:10" ht="18.75">
      <c r="A62" s="294"/>
      <c r="B62" s="294"/>
      <c r="C62" s="286" t="s">
        <v>355</v>
      </c>
      <c r="D62" s="299"/>
      <c r="E62" s="293"/>
      <c r="F62" s="299"/>
      <c r="G62" s="299"/>
      <c r="H62" s="299"/>
      <c r="I62" s="299"/>
      <c r="J62" s="322" t="s">
        <v>362</v>
      </c>
    </row>
    <row r="63" spans="1:10" ht="18.75">
      <c r="A63" s="316" t="s">
        <v>381</v>
      </c>
      <c r="B63" s="289" t="s">
        <v>356</v>
      </c>
      <c r="C63" s="286"/>
      <c r="D63" s="299"/>
      <c r="E63" s="299"/>
      <c r="F63" s="299"/>
      <c r="G63" s="299"/>
      <c r="H63" s="299"/>
      <c r="I63" s="299">
        <v>0</v>
      </c>
      <c r="J63" s="322" t="s">
        <v>363</v>
      </c>
    </row>
    <row r="64" spans="1:10" ht="18.75">
      <c r="A64" s="294"/>
      <c r="B64" s="289" t="s">
        <v>357</v>
      </c>
      <c r="C64" s="286"/>
      <c r="D64" s="299">
        <v>93000</v>
      </c>
      <c r="E64" s="293">
        <v>0</v>
      </c>
      <c r="F64" s="299">
        <v>0</v>
      </c>
      <c r="G64" s="299">
        <v>0</v>
      </c>
      <c r="H64" s="293">
        <v>0</v>
      </c>
      <c r="I64" s="293"/>
      <c r="J64" s="322" t="s">
        <v>364</v>
      </c>
    </row>
    <row r="65" spans="1:10" ht="18.75">
      <c r="A65" s="316"/>
      <c r="B65" s="303">
        <v>1</v>
      </c>
      <c r="C65" s="286" t="s">
        <v>358</v>
      </c>
      <c r="D65" s="299"/>
      <c r="E65" s="299"/>
      <c r="F65" s="299"/>
      <c r="G65" s="299"/>
      <c r="H65" s="299"/>
      <c r="I65" s="299">
        <v>0</v>
      </c>
      <c r="J65" s="323" t="s">
        <v>385</v>
      </c>
    </row>
    <row r="66" spans="1:10" ht="18.75">
      <c r="A66" s="294"/>
      <c r="B66" s="307">
        <v>2</v>
      </c>
      <c r="C66" s="286" t="s">
        <v>359</v>
      </c>
      <c r="D66" s="299"/>
      <c r="E66" s="293"/>
      <c r="F66" s="299"/>
      <c r="G66" s="299"/>
      <c r="H66" s="293"/>
      <c r="I66" s="293"/>
      <c r="J66" s="299"/>
    </row>
    <row r="67" spans="1:10" ht="18.75">
      <c r="A67" s="316"/>
      <c r="B67" s="303">
        <v>3</v>
      </c>
      <c r="C67" s="286" t="s">
        <v>360</v>
      </c>
      <c r="D67" s="299"/>
      <c r="E67" s="299"/>
      <c r="F67" s="299"/>
      <c r="G67" s="299"/>
      <c r="H67" s="299"/>
      <c r="I67" s="299">
        <v>0</v>
      </c>
      <c r="J67" s="299"/>
    </row>
    <row r="68" spans="1:10" ht="18.75">
      <c r="A68" s="331"/>
      <c r="B68" s="331"/>
      <c r="C68" s="313" t="s">
        <v>361</v>
      </c>
      <c r="D68" s="299"/>
      <c r="E68" s="293"/>
      <c r="F68" s="299"/>
      <c r="G68" s="299"/>
      <c r="H68" s="293"/>
      <c r="I68" s="293"/>
      <c r="J68" s="315"/>
    </row>
    <row r="69" spans="1:10" ht="19.5" thickBot="1">
      <c r="A69" s="290"/>
      <c r="B69" s="338"/>
      <c r="C69" s="333" t="s">
        <v>73</v>
      </c>
      <c r="D69" s="324">
        <f>SUM(D60:D68)</f>
        <v>5889800</v>
      </c>
      <c r="E69" s="324">
        <f>SUM(E33:E68)</f>
        <v>0</v>
      </c>
      <c r="F69" s="324">
        <f>SUM(F60:F68)</f>
        <v>6565402</v>
      </c>
      <c r="G69" s="324">
        <f>SUM(G60:G68)</f>
        <v>4774902</v>
      </c>
      <c r="H69" s="324">
        <f>SUM(H60:H68)</f>
        <v>1790500</v>
      </c>
      <c r="I69" s="324">
        <f>SUM(I33:I68)</f>
        <v>0</v>
      </c>
      <c r="J69" s="325"/>
    </row>
    <row r="70" spans="1:10" ht="19.5" thickTop="1">
      <c r="A70" s="279"/>
      <c r="B70" s="279"/>
      <c r="C70" s="282"/>
      <c r="D70" s="283"/>
      <c r="E70" s="280"/>
      <c r="F70" s="283"/>
      <c r="G70" s="283"/>
      <c r="H70" s="280"/>
      <c r="I70" s="280"/>
      <c r="J70" s="281"/>
    </row>
    <row r="71" spans="1:11" ht="18.75">
      <c r="A71" s="83"/>
      <c r="B71" s="83"/>
      <c r="C71" s="284"/>
      <c r="D71" s="284"/>
      <c r="E71" s="83"/>
      <c r="F71" s="83"/>
      <c r="G71" s="83"/>
      <c r="H71" s="83"/>
      <c r="I71" s="83"/>
      <c r="J71" s="83"/>
      <c r="K71" s="83"/>
    </row>
    <row r="72" spans="1:11" ht="18.75">
      <c r="A72" s="83"/>
      <c r="B72" s="83"/>
      <c r="C72" s="284"/>
      <c r="D72" s="284"/>
      <c r="E72" s="83"/>
      <c r="F72" s="83"/>
      <c r="G72" s="83"/>
      <c r="H72" s="83"/>
      <c r="I72" s="83"/>
      <c r="J72" s="83"/>
      <c r="K72" s="83"/>
    </row>
    <row r="73" spans="1:11" ht="18.75">
      <c r="A73" s="83"/>
      <c r="B73" s="83"/>
      <c r="C73" s="284"/>
      <c r="D73" s="284"/>
      <c r="E73" s="83"/>
      <c r="F73" s="83"/>
      <c r="G73" s="83"/>
      <c r="H73" s="83"/>
      <c r="I73" s="83"/>
      <c r="J73" s="83"/>
      <c r="K73" s="83"/>
    </row>
    <row r="74" spans="1:11" ht="18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ht="18.75">
      <c r="A75" s="83"/>
      <c r="B75" s="83"/>
      <c r="C75" s="285"/>
      <c r="D75" s="83"/>
      <c r="E75" s="83"/>
      <c r="F75" s="83"/>
      <c r="G75" s="83"/>
      <c r="H75" s="83"/>
      <c r="I75" s="83"/>
      <c r="J75" s="83"/>
      <c r="K75" s="83"/>
    </row>
    <row r="76" spans="1:11" ht="18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18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</row>
  </sheetData>
  <sheetProtection/>
  <mergeCells count="16">
    <mergeCell ref="B7:C7"/>
    <mergeCell ref="B6:C6"/>
    <mergeCell ref="D6:E6"/>
    <mergeCell ref="A1:J1"/>
    <mergeCell ref="A2:J2"/>
    <mergeCell ref="A3:J3"/>
    <mergeCell ref="A4:J4"/>
    <mergeCell ref="A5:J5"/>
    <mergeCell ref="A57:J57"/>
    <mergeCell ref="B58:C58"/>
    <mergeCell ref="D58:E58"/>
    <mergeCell ref="B59:C59"/>
    <mergeCell ref="A30:J30"/>
    <mergeCell ref="B31:C31"/>
    <mergeCell ref="D31:E31"/>
    <mergeCell ref="B32:C32"/>
  </mergeCells>
  <printOptions/>
  <pageMargins left="0.5118110236220472" right="0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winwincom</dc:creator>
  <cp:keywords/>
  <dc:description/>
  <cp:lastModifiedBy>winwincom</cp:lastModifiedBy>
  <cp:lastPrinted>2013-11-12T03:21:15Z</cp:lastPrinted>
  <dcterms:created xsi:type="dcterms:W3CDTF">2013-10-24T03:44:01Z</dcterms:created>
  <dcterms:modified xsi:type="dcterms:W3CDTF">2013-11-12T09:03:27Z</dcterms:modified>
  <cp:category/>
  <cp:version/>
  <cp:contentType/>
  <cp:contentStatus/>
</cp:coreProperties>
</file>